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2. Přejezdy\P8325 km 126,462 Č.Těšín-F-M\2. Realizace\1. Soutěž na R\Podklady\Soupis prací\"/>
    </mc:Choice>
  </mc:AlternateContent>
  <xr:revisionPtr revIDLastSave="0" documentId="13_ncr:1_{22B7DC2F-9979-4BF5-93B4-F386CE52FBAA}" xr6:coauthVersionLast="47" xr6:coauthVersionMax="47" xr10:uidLastSave="{00000000-0000-0000-0000-000000000000}"/>
  <bookViews>
    <workbookView xWindow="2340" yWindow="600" windowWidth="25035" windowHeight="15600" xr2:uid="{00000000-000D-0000-FFFF-FFFF00000000}"/>
  </bookViews>
  <sheets>
    <sheet name="D.2.2_SO 01-72-0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6" i="1" l="1"/>
  <c r="O216" i="1" s="1"/>
  <c r="I212" i="1"/>
  <c r="O212" i="1" s="1"/>
  <c r="I208" i="1"/>
  <c r="O208" i="1" s="1"/>
  <c r="I204" i="1"/>
  <c r="O204" i="1" s="1"/>
  <c r="I200" i="1"/>
  <c r="O200" i="1" s="1"/>
  <c r="I196" i="1"/>
  <c r="Q191" i="1" s="1"/>
  <c r="I191" i="1" s="1"/>
  <c r="I192" i="1"/>
  <c r="O192" i="1" s="1"/>
  <c r="I187" i="1"/>
  <c r="O187" i="1" s="1"/>
  <c r="I183" i="1"/>
  <c r="O183" i="1" s="1"/>
  <c r="I179" i="1"/>
  <c r="Q178" i="1" s="1"/>
  <c r="I178" i="1" s="1"/>
  <c r="I174" i="1"/>
  <c r="O174" i="1" s="1"/>
  <c r="I170" i="1"/>
  <c r="O170" i="1" s="1"/>
  <c r="I166" i="1"/>
  <c r="O166" i="1" s="1"/>
  <c r="I162" i="1"/>
  <c r="O162" i="1" s="1"/>
  <c r="I158" i="1"/>
  <c r="O158" i="1" s="1"/>
  <c r="I154" i="1"/>
  <c r="O154" i="1" s="1"/>
  <c r="I150" i="1"/>
  <c r="O150" i="1" s="1"/>
  <c r="I146" i="1"/>
  <c r="O146" i="1" s="1"/>
  <c r="I142" i="1"/>
  <c r="O142" i="1" s="1"/>
  <c r="I138" i="1"/>
  <c r="O138" i="1" s="1"/>
  <c r="I134" i="1"/>
  <c r="O134" i="1" s="1"/>
  <c r="I130" i="1"/>
  <c r="O130" i="1" s="1"/>
  <c r="I125" i="1"/>
  <c r="O125" i="1" s="1"/>
  <c r="I121" i="1"/>
  <c r="O121" i="1" s="1"/>
  <c r="I117" i="1"/>
  <c r="O117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Q83" i="1" s="1"/>
  <c r="I83" i="1" s="1"/>
  <c r="I84" i="1"/>
  <c r="O84" i="1" s="1"/>
  <c r="I79" i="1"/>
  <c r="O79" i="1" s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Q22" i="1" s="1"/>
  <c r="I22" i="1" s="1"/>
  <c r="I18" i="1"/>
  <c r="O18" i="1" s="1"/>
  <c r="I14" i="1"/>
  <c r="O14" i="1" s="1"/>
  <c r="I10" i="1"/>
  <c r="O10" i="1" s="1"/>
  <c r="R9" i="1" s="1"/>
  <c r="O9" i="1" s="1"/>
  <c r="R129" i="1" l="1"/>
  <c r="O129" i="1" s="1"/>
  <c r="R83" i="1"/>
  <c r="O83" i="1" s="1"/>
  <c r="R116" i="1"/>
  <c r="O116" i="1" s="1"/>
  <c r="O23" i="1"/>
  <c r="R22" i="1" s="1"/>
  <c r="O22" i="1" s="1"/>
  <c r="O88" i="1"/>
  <c r="O179" i="1"/>
  <c r="R178" i="1" s="1"/>
  <c r="O178" i="1" s="1"/>
  <c r="O196" i="1"/>
  <c r="R191" i="1" s="1"/>
  <c r="O191" i="1" s="1"/>
  <c r="Q129" i="1"/>
  <c r="I129" i="1" s="1"/>
  <c r="Q9" i="1"/>
  <c r="I9" i="1" s="1"/>
  <c r="Q116" i="1"/>
  <c r="I116" i="1" s="1"/>
  <c r="O2" i="1" l="1"/>
  <c r="I3" i="1"/>
</calcChain>
</file>

<file path=xl/sharedStrings.xml><?xml version="1.0" encoding="utf-8"?>
<sst xmlns="http://schemas.openxmlformats.org/spreadsheetml/2006/main" count="780" uniqueCount="291">
  <si>
    <t>ASPE10</t>
  </si>
  <si>
    <t>S</t>
  </si>
  <si>
    <t>Firma: MORAVIA CONSULT Olomouc a.s.</t>
  </si>
  <si>
    <t>Soupis prací objektu</t>
  </si>
  <si>
    <t xml:space="preserve">Stavba: </t>
  </si>
  <si>
    <t>20-098-232-SR</t>
  </si>
  <si>
    <t>Rekonstrukce a doplnění závor na přejezdu P8325 v km 126,462 na trati Český Těšín – Frýdek-Místek</t>
  </si>
  <si>
    <t>O</t>
  </si>
  <si>
    <t>Objekt:</t>
  </si>
  <si>
    <t>D.2.2</t>
  </si>
  <si>
    <t>POZEMNÍ STAVEBNÍ OBJEKTY</t>
  </si>
  <si>
    <t>O1</t>
  </si>
  <si>
    <t>Rozpočet:</t>
  </si>
  <si>
    <t>0,00</t>
  </si>
  <si>
    <t>15,00</t>
  </si>
  <si>
    <t>21,00</t>
  </si>
  <si>
    <t>3</t>
  </si>
  <si>
    <t>2</t>
  </si>
  <si>
    <t>SO 01-72-01</t>
  </si>
  <si>
    <t>Releový domek PZS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</si>
  <si>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</si>
  <si>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</si>
  <si>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</si>
  <si>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</si>
  <si>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</si>
  <si>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</si>
  <si>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</si>
  <si>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</si>
  <si>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</si>
  <si>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</si>
  <si>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</si>
  <si>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</si>
  <si>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</si>
  <si>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</si>
  <si>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</si>
  <si>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</si>
  <si>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</si>
  <si>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</si>
  <si>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</si>
  <si>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</si>
  <si>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</si>
  <si>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</si>
  <si>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</si>
  <si>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</si>
  <si>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</si>
  <si>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</si>
  <si>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2022_OTSKP</t>
  </si>
  <si>
    <t>PP</t>
  </si>
  <si>
    <t>VV</t>
  </si>
  <si>
    <t>1=1,000 [A]</t>
  </si>
  <si>
    <t>TS</t>
  </si>
  <si>
    <t>zahrnuje veškeré náklady spojené s objednatelem požadovanými pracemi</t>
  </si>
  <si>
    <t>02940</t>
  </si>
  <si>
    <t>03</t>
  </si>
  <si>
    <t>OSTATNÍ POŽADAVKY - VYPRACOVÁNÍ DOKUMENTACE</t>
  </si>
  <si>
    <t>kpl</t>
  </si>
  <si>
    <t>02950</t>
  </si>
  <si>
    <t>OSTATNÍ POŽADAVKY - POSUDKY, KONTROLY, REVIZNÍ ZPRÁVY</t>
  </si>
  <si>
    <t>Zemní práce</t>
  </si>
  <si>
    <t>11316A</t>
  </si>
  <si>
    <t>ODSTRANĚNÍ KRYTU ZPEVNĚNÝCH PLOCH ZE SILNIČNÍCH DÍLCŮ - BEZ DOPRAVY</t>
  </si>
  <si>
    <t>M3</t>
  </si>
  <si>
    <t>dle grafických a textových PD  
Půdorys, Řezy;  
pod stáv. RD  
6,00*0,215=1,290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</si>
  <si>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</si>
  <si>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11318A</t>
  </si>
  <si>
    <t>ODSTRANĚNÍ KRYTU ZPEVNĚNÝCH PLOCH Z DLAŽDIC - BEZ DOPRAVY</t>
  </si>
  <si>
    <t>dle grafických a textových PD  
Půdorys, Řezy;  
((2,00*1,00)*2)*0,060=0,240 [A]</t>
  </si>
  <si>
    <t>11332A</t>
  </si>
  <si>
    <t>ODSTRANĚNÍ PODKLADŮ ZPEVNĚNÝCH PLOCH Z KAMENIVA NESTMELENÉHO - BEZ DOPRAVY</t>
  </si>
  <si>
    <t>dle grafických a textových PD  
Půdorys, Řezy;  
pod stáv. RD  
6,00*0,15=0,900 [A]  
pod beton. dlažbou  
4,00*0,15=0,600 [B]  
Celkem: A+B=1,500 [C]</t>
  </si>
  <si>
    <t>7</t>
  </si>
  <si>
    <t>13173A</t>
  </si>
  <si>
    <t>HLOUBENÍ JAM ZAPAŽ I NEPAŽ TŘ. I - BEZ DOPRAVY</t>
  </si>
  <si>
    <t>dle grafických a textových PD  
Půdorys, Řezy;  
P1_4,200*4,200=17,640m2  
P2_5,200*5,200=27,040m2  
(0,880/3*(17,640+sqrt(17,640*27,040)+27,040))=19,513m3  
19,513=19,513 [A]  
dopočet  
(0,600*1,300)*0,880=0,686 [B]   
Celkem: A+B=20,199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</si>
  <si>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</si>
  <si>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8</t>
  </si>
  <si>
    <t>13273A</t>
  </si>
  <si>
    <t>HLOUBENÍ RÝH ŠÍŘ DO 2M PAŽ I NEPAŽ TŘ. I - BEZ DOPRAVY</t>
  </si>
  <si>
    <t>dle grafických a textových PD  
Půdorys, Řezy;  
pol_451312 - podkladní beton pod základy  
0,616=0,616 [A]  
potrubí DN 150 vsak  
(0,50*3,500)*1,280=2,240 [B]  
Celkem: A+B=2,856 [C]</t>
  </si>
  <si>
    <t>13373A</t>
  </si>
  <si>
    <t>HLOUBENÍ ŠACHET ZAPAŽ I NEPAŽ TŘ. I - BEZ DOPRAVY</t>
  </si>
  <si>
    <t>dle grafických a textových PD  
Půdorys, Řezy; vsakovací zařízení  
(0,80*0,80)*0,50=0,320 [A]  
(2,00*2,00)*1,00=4,000 [B]  
(3,20*3,20)*0,50=5,120 [C]  
Celkem: A+B+C=9,440 [D]</t>
  </si>
  <si>
    <t>17120</t>
  </si>
  <si>
    <t>ULOŽENÍ SYPANINY DO NÁSYPŮ A NA SKLÁDKY BEZ ZHUTNĚNÍ</t>
  </si>
  <si>
    <t>pol_13173A  
20,199=20,199 [A]  
pol_13273A  
2,856=2,856 [B]  
pol_13373A  
9,440=9,440 [C]  
Celkem: A+B+C=32,495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</si>
  <si>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</si>
  <si>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</si>
  <si>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</si>
  <si>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dle grafických a textových PD  
Půdorys, Řezy  
pol_13173A (výkop)  
20,199=20,199 [A]  
vytlačený objem kcí  
pol_272314  
-0,701=-0,701 [B]  
 na -0,300m pod prefa schody  
-(0,600*0,900)*(1,00-0,200)=-0,432 [C]  
tvárnice ze ztraceného bednění  
-(3,00*2,98-2,40*2,38)*(1,000-0,200)=-2,582 [D]  
okapový chodník  
-(4,48*4,50-2,98*3,00)*(0,80-0,63)=-1,907 [F]  
pol_13273A (výkop)  
2,856=2,856 [G]  
pol_17581 obsyp  
-0,788=-0,788 [H]  
pol_45157 lože  
-0,175=-0,175 [I]  
vsakovací zařízení  
(2,00*2,00)*0,400=1,600 [J]  
stáv. demontovaný RD  
6,00*(0,215+0,15-0,15)=1,290 [K]  
(0,240/0,06)*(0,06+0,15-0,15)=0,240 [M]  
Celkem: A+B+C+D+F+G+H+I+J+K+M=19,600 [N]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</si>
  <si>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</si>
  <si>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</si>
  <si>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17581</t>
  </si>
  <si>
    <t>OBSYP POTRUBÍ A OBJEKTŮ Z NAKUPOVANÝCH MATERIÁLŮ</t>
  </si>
  <si>
    <t>dle grafických a textových PD  
Půdorys, Řezy;  
potrubí DN 150 VSAK_obsyp potrubí   
(0,50*(0,150+0,300))*3,500=0,788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</si>
  <si>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</si>
  <si>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13</t>
  </si>
  <si>
    <t>18110</t>
  </si>
  <si>
    <t>ÚPRAVA PLÁNĚ SE ZHUTNĚNÍM V HORNINĚ TŘ. I</t>
  </si>
  <si>
    <t>M2</t>
  </si>
  <si>
    <t>dle grafických a textových PD  
Půdorys, Řezy;  
4,200*4,200=17,640 [A]  
4,50*4,50-2,98*2,98=11,370 [B]  
Celkem: A+B=29,010 [C]</t>
  </si>
  <si>
    <t>položka zahrnuje úpravu pláně včetně vyrovnání výškových rozdílů. Míru zhutnění určuje projekt.</t>
  </si>
  <si>
    <t>14</t>
  </si>
  <si>
    <t>18232</t>
  </si>
  <si>
    <t>ROZPROSTŘENÍ ORNICE V ROVINĚ V TL DO 0,15M</t>
  </si>
  <si>
    <t>dle grafických a textových PD  
Půdorys, Řezy;  
pod stáv. RD  
(0,24/0,06)=4,000 [B]</t>
  </si>
  <si>
    <t>položka zahrnuje: 
nutné přemístění ornice z dočasných skládek vzdálených do 50m 
rozprostření ornice v předepsané tloušťce v rovině a ve svahu do 1:5</t>
  </si>
  <si>
    <t>15</t>
  </si>
  <si>
    <t>18235</t>
  </si>
  <si>
    <t>ROZPROSTŘENÍ ORNICE V ROVINĚ V TL DO 0,50M</t>
  </si>
  <si>
    <t>dle grafických a textových PD  
Půdorys, Řezy; vsakovací zařízení  
3,200*3,200=10,240 [A]</t>
  </si>
  <si>
    <t>16</t>
  </si>
  <si>
    <t>18242</t>
  </si>
  <si>
    <t>ZALOŽENÍ TRÁVNÍKU HYDROOSEVEM NA ORNICI</t>
  </si>
  <si>
    <t>pol_18232  
10,000=10,000 [A]  
pol_18235  
10,240=10,240 [B]  
Celkem: A+B=20,240 [C]</t>
  </si>
  <si>
    <t>Zahrnuje dodání předepsané travní směsi, hydroosev na ornici, zalévání, první pokosení, to vše bez ohledu na sklon terénu</t>
  </si>
  <si>
    <t>17</t>
  </si>
  <si>
    <t>18247</t>
  </si>
  <si>
    <t>OŠETŘOVÁNÍ TRÁVNÍKU</t>
  </si>
  <si>
    <t>pol_18242  
20,240=20,240 [A]</t>
  </si>
  <si>
    <t>Zahrnuje pokosení se shrabáním, naložení shrabků na dopravní prostředek, s odvozem a se složením, to vše bez ohledu na sklon terénu 
zahrnuje nutné zalití a hnojení</t>
  </si>
  <si>
    <t>18</t>
  </si>
  <si>
    <t>R182990</t>
  </si>
  <si>
    <t>VYKOPÁVKY ZE ZEMNÍKŮ A SKLÁDEK ZEMINY VHODNÉ K OHUMUSOVÁNÍ VČ NÁKUPU, DOPRAVY A VEŠKERÉ MANIPULACE NA URČENÉ MÍSTO</t>
  </si>
  <si>
    <t>R</t>
  </si>
  <si>
    <t>dle grafických a textových PD  
Půdorys, Řezy; vsakovací zařízení  
pol_18232  
10,000*0,15=1,500 [A]  
pol_18235  
10,240*0,50=5,120 [B]  
Celkem: A+B=6,620 [C]</t>
  </si>
  <si>
    <t>veškeré práce jsou obsaženy v textu položky</t>
  </si>
  <si>
    <t>Základy</t>
  </si>
  <si>
    <t>19</t>
  </si>
  <si>
    <t>27152</t>
  </si>
  <si>
    <t>POLŠTÁŘE POD ZÁKLADY Z KAMENIVA DRCENÉHO</t>
  </si>
  <si>
    <t>dle grafických a textových PD  
Půdorys, Řezy; na -0,290m  
(2,400*2,380)*0,100=0,571 [A]</t>
  </si>
  <si>
    <t>položka zahrnuje dodávku předepsaného kameniva, mimostaveništní a vnitrostaveništní dopravu a jeho uložení 
není-li v zadávací dokumentaci uvedeno jinak, jedná se o nakupovaný materiál</t>
  </si>
  <si>
    <t>20</t>
  </si>
  <si>
    <t>27211</t>
  </si>
  <si>
    <t>ZÁKLADY Z DÍLCŮ BETONOVÝCH</t>
  </si>
  <si>
    <t>dle grafických a textových PD  
prefa bet. stupeň;  
(0,600*0,300-0,300*0,150)*1,100=0,149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</si>
  <si>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</si>
  <si>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21</t>
  </si>
  <si>
    <t>272314</t>
  </si>
  <si>
    <t>ZÁKLADY Z PROSTÉHO BETONU DO C25/30</t>
  </si>
  <si>
    <t>dle grafických a textových PD  
Půdorys, Řezy; chráničky  
((0,55*0,36)*1,770)*2=0,701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</si>
  <si>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</si>
  <si>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22</t>
  </si>
  <si>
    <t>272324</t>
  </si>
  <si>
    <t>ZÁKLADY ZE ŽELEZOBETONU DO C25/30</t>
  </si>
  <si>
    <t>dle grafických a textových PD  
Půdorys, Řezy; deska na -0,190m  
(2,400*2,380)*0,100=0,571 [A]  
Půdorys, Řezy; pod prefa schody na -0,300m  
(0,600*1,100)*0,880=0,581 [B]  
Celkem: A+B=1,152 [C]</t>
  </si>
  <si>
    <t>23</t>
  </si>
  <si>
    <t>272365</t>
  </si>
  <si>
    <t>VÝZTUŽ ZÁKLADŮ Z OCELI 10505, B500B</t>
  </si>
  <si>
    <t>T</t>
  </si>
  <si>
    <t>dle grafických a textových PD  
Tabulka výkazu výztuže  
335,300*0,001=0,335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</si>
  <si>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</si>
  <si>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24</t>
  </si>
  <si>
    <t>272366</t>
  </si>
  <si>
    <t>VÝZTUŽ ZÁKLADŮ Z KARI SÍTÍ</t>
  </si>
  <si>
    <t>dle grafických a textových PD  
Půdorys, Řezy; deska na -0,190m  
KARI 8x100x100 = 8,00kg/m2  
((2,400*2,380)*2)*8,00*1,20*0,001=0,110 [A]</t>
  </si>
  <si>
    <t>25</t>
  </si>
  <si>
    <t>28997C</t>
  </si>
  <si>
    <t>OPLÁŠTĚNÍ (ZPEVNĚNÍ) Z GEOTEXTILIE DO 300G/M2</t>
  </si>
  <si>
    <t>dle grafických a textových PD  
Půdorys, Řezy; vsakovací zařízení  
0,80*0,80+(0,80*4)*0,500=2,240 [A]  
2,00*2,00+(2,00*4)*1,000=12,000 [B]  
2,00*2,00*0,80*0,80=2,560 [C]  
Celkem: A+B+C=16,800 [D]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</si>
  <si>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</si>
  <si>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26</t>
  </si>
  <si>
    <t>R279113</t>
  </si>
  <si>
    <t>ZÁKLADOVÉ ZDI Z TVÁRNIC ZTRAC. BEDNĚNÍ VČ VÝPLNĚ Z BETONU C25/30 TL ZDIVA PŘES 250 DO 300MM; D+M KOMPLET</t>
  </si>
  <si>
    <t>dle grafických a textových PD  
Půdorys, Řezy; tvárnice ze ztraceného bednění  
(3,00*2,98-2,40*2,38)*1,00=3,228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</si>
  <si>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</si>
  <si>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</si>
  <si>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27</t>
  </si>
  <si>
    <t>451312</t>
  </si>
  <si>
    <t>PODKLADNÍ A VÝPLŇOVÉ VRSTVY Z PROSTÉHO BETONU C12/15</t>
  </si>
  <si>
    <t>dle grafických a textových PD  
Půdorys, Řezy;   
podkladní beton pod základ. pasy;  
(3,200*3,180-2,200*2,180)*0,100=0,538 [A]  
podkladní beton pod prefa bet. stupeň;  
(0,600*1,300)*0,100=0,078 [B]  
Celkem: A+B=0,616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</si>
  <si>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</si>
  <si>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28</t>
  </si>
  <si>
    <t>45152</t>
  </si>
  <si>
    <t>PODKLADNÍ A VÝPLŇOVÉ VRSTVY Z KAMENIVA DRCENÉHO</t>
  </si>
  <si>
    <t>dle grafických a textových PD  
Půdorys, Řezy; vsakovací zařízení  
kamenivo fr. 32/63mm  
(0,80*0,80)*0,50=0,320 [A]  
(2,00*2,00)*0,60=2,400 [B]  
Celkem: A+B=2,720 [C]</t>
  </si>
  <si>
    <t>29</t>
  </si>
  <si>
    <t>45157</t>
  </si>
  <si>
    <t>PODKLADNÍ A VÝPLŇOVÉ VRSTVY Z KAMENIVA TĚŽENÉHO</t>
  </si>
  <si>
    <t>dle grafických a textových PD  
Půdorys, Řezy;  
potrubí DN 150 vsak_pískové lože  
(0,500*3,50)*0,100=0,175 [A]</t>
  </si>
  <si>
    <t>Přidružená stavební výroba</t>
  </si>
  <si>
    <t>30</t>
  </si>
  <si>
    <t>711122</t>
  </si>
  <si>
    <t>IZOLACE BĚŽNÝCH KONSTRUKCÍ PROTI TLAKOVÉ VODĚ ASFALTOVÝMI PÁSY</t>
  </si>
  <si>
    <t>dle grafických a textových PD  
Půdorys, Řezy;  
3,000*2,980=8,940 [A]  
(3,000+2,980)*2*1,180=14,113 [B]  
Celkem: A+B=23,053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</si>
  <si>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</si>
  <si>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31</t>
  </si>
  <si>
    <t>711127</t>
  </si>
  <si>
    <t>IZOLACE BĚŽN KONSTR PROTI TLAK VODĚ Z PE FÓLIÍ</t>
  </si>
  <si>
    <t>dle grafických a textových PD  
Půdorys, Řezy;  
3,000*2,980=8,940 [A]</t>
  </si>
  <si>
    <t>32</t>
  </si>
  <si>
    <t>741811</t>
  </si>
  <si>
    <t>UZEMŇOVACÍ VODIČ NA POVRCHU FEZN DO 120 MM2</t>
  </si>
  <si>
    <t>m</t>
  </si>
  <si>
    <t>dle grafických a textových PD  
Půdorys, Řezy;  
(3,000+2,980)*2+1,30*2=14,560 [A]</t>
  </si>
  <si>
    <t>1. Položka obsahuje: 
 – uchycení vodiče na povrch vč. podpěr, konzol, svorek a pod. 
 – měření, dělení, spojování 
 – nátěr 
2. Položka neobsahuje: 
 X 
3. Způsob měření: 
Měří se metr délkový.</t>
  </si>
  <si>
    <t>33</t>
  </si>
  <si>
    <t>747413</t>
  </si>
  <si>
    <t>MĚŘENÍ ZEMNÍCH ODPORŮ - ZEMNICÍ SÍTĚ DÉLKY PÁSKU DO 100 M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</si>
  <si>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</si>
  <si>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34</t>
  </si>
  <si>
    <t>748137</t>
  </si>
  <si>
    <t>HASICÍ PŘÍSTROJ S CO 2- 6 KG</t>
  </si>
  <si>
    <t>1. Položka obsahuje: 
 – veškeré příslušenství pro montáž 
2. Položka neobsahuje: 
 X 
3. Způsob měření: 
Udává se počet kusů kompletní konstrukce nebo práce.</t>
  </si>
  <si>
    <t>35</t>
  </si>
  <si>
    <t>75D161</t>
  </si>
  <si>
    <t>RELÉOVÝ DOMEK (DO 18 M2) PREFABRIKOVANÝ, IZOLOVANÝ, S KLIMATIZACÍ A VNITŘNÍ KABELIZACÍ - DODÁVKA</t>
  </si>
  <si>
    <t>dle grafických a textových PD  
Půdorys, Řezy;  
1=1,000 [A]</t>
  </si>
  <si>
    <t>1. Položka obsahuje: 
 – dodávka reléového domku prefabrikovaného, izolovaného, s klimatizací a vnitřní kabelizací, doprava do staveništního skladu 
 – dodávku reléového domku prefabrikovaného, izolovaného, s klimatizací a vnitřní kabelizací včetně pomocného materiálu, dopravu do staveništního skladu 
2. Položka neobsahuje: 
 X 
3. Způsob měření: 
Udává se počet kusů kompletní konstrukce nebo práce.</t>
  </si>
  <si>
    <t>36</t>
  </si>
  <si>
    <t>75D167</t>
  </si>
  <si>
    <t>RELÉOVÝ DOMEK (DO 18 M2) PREFABRIKOVANÝ - MONTÁŽ</t>
  </si>
  <si>
    <t>1. Položka obsahuje: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
 – montáž reléového domku prefabrikovaného, izolovaného, s klimatizací a vnitřní kabelizací, vnitřního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</si>
  <si>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37</t>
  </si>
  <si>
    <t>75D168</t>
  </si>
  <si>
    <t>RELÉOVÝ DOMEK (DO 18 M2) PREFABRIKOVANÝ - DEMONTÁŽ</t>
  </si>
  <si>
    <t>dle grafických a textových PD  
Půdorys, Řezy;  
2,250x2,50m = 5,625m2  
1=1,000 [A]</t>
  </si>
  <si>
    <t>1. Položka obsahuje: 
 – demontáž reléového domku prefabrikovaného, izolovaného, s klimatizací a vnitřní kabelizací včetně odpojení od kabelových rozvodů 
 – demontáž reléového domku prefabrikovaného, izolovaného, s klimatizací a vnitřní kabelizací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</si>
  <si>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38</t>
  </si>
  <si>
    <t>R703733</t>
  </si>
  <si>
    <t>UCPÁVKY PROTIPOŽÁRNÍ, PROTI TLAKOVÉ VODĚ, KOMBINACE PROTIPOŽÁRNÍ A PROTI TLAKOVÉ VODĚ; D+M KOMPLET</t>
  </si>
  <si>
    <t>V cenách jsou započteny náklady na montáž a dodávku vč. ztratného, příslušenství a pomocného materiálu dle popisu položky a PD. Vyhotovení a dodání atestu. Dále obsahuje cenu za pom. mechanismy včetně všech ostatních vedlejších nákladů.   
Množství jednotek se určuje v kompletu ucpávek   
Měrná jednotka: kpl</t>
  </si>
  <si>
    <t>39</t>
  </si>
  <si>
    <t>R713113</t>
  </si>
  <si>
    <t>IZOLACE TEPELNÁ STROPŮ TL. 200MM VČ SEPARAČNÍ FÓLIE ; D+M KOMPLET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</si>
  <si>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   
Způsob měření:   
Udává se v metrech čtverečních kompletní konstrukce nebo práce.</t>
  </si>
  <si>
    <t>40</t>
  </si>
  <si>
    <t>R750931</t>
  </si>
  <si>
    <t>VÝSTRAŽNÉ A BEZPEČNOSTNÍ TABULKY DLE PD; D+M KOMPLET</t>
  </si>
  <si>
    <t>V cenách jsou započteny náklady na osazení, montáž a dodávku vč. ztratného dle popisu položky a dle PD.   
Množství jednotek se určuje v kompletu    
Měrná jednotka: kpl</t>
  </si>
  <si>
    <t>41</t>
  </si>
  <si>
    <t>R766423</t>
  </si>
  <si>
    <t>OBLOŽENÍ STĚN - UMĚLÉ DŘEVO (PALISANDR) VČ. PODKLADOVÉHO ROŠTU; D+M KOMPLET</t>
  </si>
  <si>
    <t>dle grafických a textových PD  
Půdorys, Řezy;, Pohledy;  
((3,60*1,175)/2)*2=4,230 [A]</t>
  </si>
  <si>
    <t>- zahrnuje kompletní dodávku a montáž obložení včetně úprav dle projektové dokumentace, soklu, podkladového roštu, nosných prvků, mimostaveništní a vnitrostaveništní dopravu, povrchové úpravy předepsané projektem   
- položky tesařských konstrukcí zahrnují kompletní konstrukci, včetně úprav řeziva (i   
impregnaci, povrchové úpravy a pod.), spojovací a ochranné prostředky, upevňovací prvky, lemování, lištování, spárování, není-li zahrnut v jiných položkách, i nátěr konstrukcí, včetně úpravy povrchu před nátěrem.</t>
  </si>
  <si>
    <t>Potrubí</t>
  </si>
  <si>
    <t>42</t>
  </si>
  <si>
    <t>87433</t>
  </si>
  <si>
    <t>POTRUBÍ Z TRUB PLASTOVÝCH ODPADNÍCH DN DO 150MM</t>
  </si>
  <si>
    <t>dle grafických a textových PD  
Půdorys, Řezy;  
svodné potrubí_HDPE DN 150  
1,750*2=3,500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</si>
  <si>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</si>
  <si>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43</t>
  </si>
  <si>
    <t>87634</t>
  </si>
  <si>
    <t>CHRÁNIČKY Z TRUB PLASTOVÝCH DN DO 200MM</t>
  </si>
  <si>
    <t>dle grafických a textových PD  
Půdorys, Řezy;  
2,400*4=9,600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</si>
  <si>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</si>
  <si>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44</t>
  </si>
  <si>
    <t>899632</t>
  </si>
  <si>
    <t>ZKOUŠKA VODOTĚSNOSTI POTRUBÍ DN DO 150MM</t>
  </si>
  <si>
    <t>dle grafických a textových PD  
Půdorys, Řezy;  
1,750*2=3,500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</si>
  <si>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</si>
  <si>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990</t>
  </si>
  <si>
    <t>Poplatky za skládky</t>
  </si>
  <si>
    <t>45</t>
  </si>
  <si>
    <t>R015111</t>
  </si>
  <si>
    <t>901</t>
  </si>
  <si>
    <t>POPLATKY ZA LIKVIDACI ODPADŮ NEKONTAMINOVANÝCH - 17 05 04 VYTĚŽENÉ ZEMINY A HORNINY - I. TŘÍDA - TĚŽITELNOSTI VČ. DOPRAVY NA SKLÁDKU A MANIPULACE</t>
  </si>
  <si>
    <t>pol_11332A  
1,50*2,00=3,000 [A]  
pol_13173A  
20,199*1,90=38,378 [B]  
pol_13273A  
2,856*1,90=5,426 [C]  
pol_13373A  
9,440*1,90=17,936 [D]  
pol_17411  
-19,600*1,90=-37,240 [E]  
Celkem: A+B+C+D+E=27,500 [F]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</si>
  <si>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</si>
  <si>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46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</si>
  <si>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</si>
  <si>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</si>
  <si>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</si>
  <si>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pol_11316A   
1,290*2,35038=3,032 [A]  
pol_11318A  
0,240*2,20=0,528 [B]  
Celkem: A+B=3,560 [C]</t>
  </si>
  <si>
    <t>1. Položka obsahuje: - veškeré poplatky provozovateli skládky, recyklační linky nebo jiného zařízení na zpracování nebo likvidaci odpadů související s převzetím, uložením, zpracováním nebo likvidací odpadu. Separaci armovaného betonu na stavbě nebo na místě recyklační linky.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</si>
  <si>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47</t>
  </si>
  <si>
    <t>R015310</t>
  </si>
  <si>
    <t>921</t>
  </si>
  <si>
    <t>POPLATKY ZA LIKVIDACI ODPADŮ NEKONTAMINOVANÝCH - 16 02 14 ELEKTROŠROT (VYŘAZENÁ EL. ZAŘÍZENÍ A - PŘÍSTR. - AL, CU A VZ. KOVY) VČ. DOPRAVY NA SKLÁDKU A MANIPULAC</t>
  </si>
  <si>
    <t>0,200=0,200 [A]</t>
  </si>
  <si>
    <t>48</t>
  </si>
  <si>
    <t>R015430</t>
  </si>
  <si>
    <t>932</t>
  </si>
  <si>
    <t>POPLATKY ZA LIKVIDACI ODPADŮ NEKONTAMINOVANÝCH - 17 09 04 LAMINÁT Z DEMOLIC RELÉOVÝCH DOMKŮ VČ. DOPRAVY NA SKLÁDKU A MANIPULACE</t>
  </si>
  <si>
    <t>pol_75D168  
0,300*1=0,300 [A]</t>
  </si>
  <si>
    <t>49</t>
  </si>
  <si>
    <t>R015790</t>
  </si>
  <si>
    <t>962</t>
  </si>
  <si>
    <t>POPLATKY ZA LIKVIDACI ODPADŮ - 17 04 05 ŽELEZO A OCEL VČ. DOPRAVY NA SKLÁDKU A MANIPULACE</t>
  </si>
  <si>
    <t>pol_75D168  
0,500*1=0,500 [A]</t>
  </si>
  <si>
    <t>50</t>
  </si>
  <si>
    <t>R015800</t>
  </si>
  <si>
    <t>963</t>
  </si>
  <si>
    <t>POPLATKY ZA LIKVIDACI ODPADŮ  - 15 01 01 PAPÍROVÉ A LEPENKOVÉ OBALY VČ. DOPRAVY NA SKLÁDKU A MANIPULACE</t>
  </si>
  <si>
    <t>0,100=0,100 [A]</t>
  </si>
  <si>
    <t>51</t>
  </si>
  <si>
    <t>R015810</t>
  </si>
  <si>
    <t>964</t>
  </si>
  <si>
    <t>POPLATKY ZA LIKVIDACI ODPADŮ  - 15 01 02 PLASTOVÉ OBALY VČ. DOPRAVY NA SKLÁDKU A MANIPULACE</t>
  </si>
  <si>
    <t>0,120=0,120 [A]</t>
  </si>
  <si>
    <r>
      <t xml:space="preserve">Evidenční položka </t>
    </r>
    <r>
      <rPr>
        <b/>
        <sz val="8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</si>
</sst>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</cellStyleXfs>
  <cellXfs count="36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7" xfId="7" applyFont="1" applyBorder="1" applyAlignment="1" applyProtection="1">
      <alignment horizontal="left" vertical="center" wrapText="1"/>
      <protection locked="0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Normální 3 16" xfId="7" xr:uid="{295F09EA-3FE3-4EE3-8415-F9925A367BF0}"/>
    <cellStyle name="Percent" xfId="1" xr:uid="{00000000-0005-0000-0000-000001000000}"/>
  </cellStyles>
  <dxfs count="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9"/>
  <sheetViews>
    <sheetView tabSelected="1" workbookViewId="0">
      <pane ySplit="8" topLeftCell="A207" activePane="bottomLeft" state="frozen"/>
      <selection pane="bottomLeft" activeCell="N207" sqref="N20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J1" s="6"/>
      <c r="P1" t="s">
        <v>16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J2" s="6"/>
      <c r="O2">
        <f>0+O9+O22+O83+O116+O129+O178+O191</f>
        <v>0</v>
      </c>
      <c r="P2" t="s">
        <v>16</v>
      </c>
    </row>
    <row r="3" spans="1:18" ht="15" customHeight="1" x14ac:dyDescent="0.25">
      <c r="A3" t="s">
        <v>1</v>
      </c>
      <c r="B3" s="13" t="s">
        <v>4</v>
      </c>
      <c r="C3" s="5" t="s">
        <v>5</v>
      </c>
      <c r="D3" s="4"/>
      <c r="E3" s="14" t="s">
        <v>6</v>
      </c>
      <c r="F3" s="6"/>
      <c r="G3" s="9"/>
      <c r="H3" s="8" t="s">
        <v>18</v>
      </c>
      <c r="I3" s="34">
        <f>0+I9+I22+I83+I116+I129+I178+I191</f>
        <v>0</v>
      </c>
      <c r="J3" s="11"/>
      <c r="O3" t="s">
        <v>13</v>
      </c>
      <c r="P3" t="s">
        <v>17</v>
      </c>
    </row>
    <row r="4" spans="1:18" ht="15" customHeight="1" x14ac:dyDescent="0.25">
      <c r="A4" t="s">
        <v>7</v>
      </c>
      <c r="B4" s="13" t="s">
        <v>8</v>
      </c>
      <c r="C4" s="5" t="s">
        <v>9</v>
      </c>
      <c r="D4" s="4"/>
      <c r="E4" s="14" t="s">
        <v>10</v>
      </c>
      <c r="F4" s="6"/>
      <c r="G4" s="6"/>
      <c r="H4" s="12"/>
      <c r="I4" s="12"/>
      <c r="J4" s="6"/>
      <c r="O4" t="s">
        <v>14</v>
      </c>
      <c r="P4" t="s">
        <v>17</v>
      </c>
    </row>
    <row r="5" spans="1:18" ht="12.75" customHeight="1" x14ac:dyDescent="0.25">
      <c r="A5" t="s">
        <v>11</v>
      </c>
      <c r="B5" s="16" t="s">
        <v>12</v>
      </c>
      <c r="C5" s="3" t="s">
        <v>18</v>
      </c>
      <c r="D5" s="2"/>
      <c r="E5" s="17" t="s">
        <v>19</v>
      </c>
      <c r="F5" s="10"/>
      <c r="G5" s="10"/>
      <c r="H5" s="10"/>
      <c r="I5" s="10"/>
      <c r="J5" s="10"/>
      <c r="O5" t="s">
        <v>15</v>
      </c>
      <c r="P5" t="s">
        <v>17</v>
      </c>
    </row>
    <row r="6" spans="1:18" ht="12.75" customHeight="1" x14ac:dyDescent="0.2">
      <c r="A6" s="1" t="s">
        <v>20</v>
      </c>
      <c r="B6" s="1" t="s">
        <v>22</v>
      </c>
      <c r="C6" s="1" t="s">
        <v>24</v>
      </c>
      <c r="D6" s="1" t="s">
        <v>25</v>
      </c>
      <c r="E6" s="1" t="s">
        <v>26</v>
      </c>
      <c r="F6" s="1" t="s">
        <v>28</v>
      </c>
      <c r="G6" s="1" t="s">
        <v>30</v>
      </c>
      <c r="H6" s="1" t="s">
        <v>32</v>
      </c>
      <c r="I6" s="1"/>
      <c r="J6" s="1" t="s">
        <v>37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5" t="s">
        <v>33</v>
      </c>
      <c r="I7" s="15" t="s">
        <v>35</v>
      </c>
      <c r="J7" s="1"/>
    </row>
    <row r="8" spans="1:18" ht="12.75" customHeight="1" x14ac:dyDescent="0.2">
      <c r="A8" s="15" t="s">
        <v>21</v>
      </c>
      <c r="B8" s="15" t="s">
        <v>23</v>
      </c>
      <c r="C8" s="15" t="s">
        <v>17</v>
      </c>
      <c r="D8" s="15" t="s">
        <v>16</v>
      </c>
      <c r="E8" s="15" t="s">
        <v>27</v>
      </c>
      <c r="F8" s="15" t="s">
        <v>29</v>
      </c>
      <c r="G8" s="15" t="s">
        <v>31</v>
      </c>
      <c r="H8" s="15" t="s">
        <v>34</v>
      </c>
      <c r="I8" s="15" t="s">
        <v>36</v>
      </c>
      <c r="J8" s="15" t="s">
        <v>38</v>
      </c>
    </row>
    <row r="9" spans="1:18" ht="12.75" customHeight="1" x14ac:dyDescent="0.2">
      <c r="A9" s="19" t="s">
        <v>39</v>
      </c>
      <c r="B9" s="19"/>
      <c r="C9" s="20" t="s">
        <v>21</v>
      </c>
      <c r="D9" s="19"/>
      <c r="E9" s="21" t="s">
        <v>40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41</v>
      </c>
      <c r="B10" s="23" t="s">
        <v>23</v>
      </c>
      <c r="C10" s="23" t="s">
        <v>42</v>
      </c>
      <c r="D10" s="18" t="s">
        <v>43</v>
      </c>
      <c r="E10" s="24" t="s">
        <v>44</v>
      </c>
      <c r="F10" s="25" t="s">
        <v>45</v>
      </c>
      <c r="G10" s="26">
        <v>1</v>
      </c>
      <c r="H10" s="27">
        <v>0</v>
      </c>
      <c r="I10" s="27">
        <f>ROUND(ROUND(H10,2)*ROUND(G10,3),2)</f>
        <v>0</v>
      </c>
      <c r="J10" s="25" t="s">
        <v>46</v>
      </c>
      <c r="O10">
        <f>(I10*21)/100</f>
        <v>0</v>
      </c>
      <c r="P10" t="s">
        <v>17</v>
      </c>
    </row>
    <row r="11" spans="1:18" x14ac:dyDescent="0.2">
      <c r="A11" s="28" t="s">
        <v>47</v>
      </c>
      <c r="E11" s="29" t="s">
        <v>43</v>
      </c>
    </row>
    <row r="12" spans="1:18" x14ac:dyDescent="0.2">
      <c r="A12" s="30" t="s">
        <v>48</v>
      </c>
      <c r="E12" s="31" t="s">
        <v>49</v>
      </c>
    </row>
    <row r="13" spans="1:18" x14ac:dyDescent="0.2">
      <c r="A13" t="s">
        <v>50</v>
      </c>
      <c r="E13" s="29" t="s">
        <v>51</v>
      </c>
    </row>
    <row r="14" spans="1:18" x14ac:dyDescent="0.2">
      <c r="A14" s="18" t="s">
        <v>41</v>
      </c>
      <c r="B14" s="23" t="s">
        <v>17</v>
      </c>
      <c r="C14" s="23" t="s">
        <v>52</v>
      </c>
      <c r="D14" s="18" t="s">
        <v>53</v>
      </c>
      <c r="E14" s="24" t="s">
        <v>54</v>
      </c>
      <c r="F14" s="25" t="s">
        <v>55</v>
      </c>
      <c r="G14" s="26">
        <v>1</v>
      </c>
      <c r="H14" s="27">
        <v>0</v>
      </c>
      <c r="I14" s="27">
        <f>ROUND(ROUND(H14,2)*ROUND(G14,3),2)</f>
        <v>0</v>
      </c>
      <c r="J14" s="25" t="s">
        <v>46</v>
      </c>
      <c r="O14">
        <f>(I14*21)/100</f>
        <v>0</v>
      </c>
      <c r="P14" t="s">
        <v>17</v>
      </c>
    </row>
    <row r="15" spans="1:18" x14ac:dyDescent="0.2">
      <c r="A15" s="28" t="s">
        <v>47</v>
      </c>
      <c r="E15" s="29" t="s">
        <v>43</v>
      </c>
    </row>
    <row r="16" spans="1:18" x14ac:dyDescent="0.2">
      <c r="A16" s="30" t="s">
        <v>48</v>
      </c>
      <c r="E16" s="31" t="s">
        <v>49</v>
      </c>
    </row>
    <row r="17" spans="1:18" x14ac:dyDescent="0.2">
      <c r="A17" t="s">
        <v>50</v>
      </c>
      <c r="E17" s="29" t="s">
        <v>51</v>
      </c>
    </row>
    <row r="18" spans="1:18" x14ac:dyDescent="0.2">
      <c r="A18" s="18" t="s">
        <v>41</v>
      </c>
      <c r="B18" s="23" t="s">
        <v>16</v>
      </c>
      <c r="C18" s="23" t="s">
        <v>56</v>
      </c>
      <c r="D18" s="18" t="s">
        <v>53</v>
      </c>
      <c r="E18" s="24" t="s">
        <v>57</v>
      </c>
      <c r="F18" s="25" t="s">
        <v>55</v>
      </c>
      <c r="G18" s="26">
        <v>1</v>
      </c>
      <c r="H18" s="27">
        <v>0</v>
      </c>
      <c r="I18" s="27">
        <f>ROUND(ROUND(H18,2)*ROUND(G18,3),2)</f>
        <v>0</v>
      </c>
      <c r="J18" s="25" t="s">
        <v>46</v>
      </c>
      <c r="O18">
        <f>(I18*21)/100</f>
        <v>0</v>
      </c>
      <c r="P18" t="s">
        <v>17</v>
      </c>
    </row>
    <row r="19" spans="1:18" x14ac:dyDescent="0.2">
      <c r="A19" s="28" t="s">
        <v>47</v>
      </c>
      <c r="E19" s="29" t="s">
        <v>43</v>
      </c>
    </row>
    <row r="20" spans="1:18" x14ac:dyDescent="0.2">
      <c r="A20" s="30" t="s">
        <v>48</v>
      </c>
      <c r="E20" s="31" t="s">
        <v>49</v>
      </c>
    </row>
    <row r="21" spans="1:18" x14ac:dyDescent="0.2">
      <c r="A21" t="s">
        <v>50</v>
      </c>
      <c r="E21" s="29" t="s">
        <v>51</v>
      </c>
    </row>
    <row r="22" spans="1:18" ht="12.75" customHeight="1" x14ac:dyDescent="0.2">
      <c r="A22" s="10" t="s">
        <v>39</v>
      </c>
      <c r="B22" s="10"/>
      <c r="C22" s="32" t="s">
        <v>23</v>
      </c>
      <c r="D22" s="10"/>
      <c r="E22" s="21" t="s">
        <v>58</v>
      </c>
      <c r="F22" s="10"/>
      <c r="G22" s="10"/>
      <c r="H22" s="10"/>
      <c r="I22" s="33">
        <f>0+Q22</f>
        <v>0</v>
      </c>
      <c r="J22" s="10"/>
      <c r="O22">
        <f>0+R22</f>
        <v>0</v>
      </c>
      <c r="Q22">
        <f>0+I23+I27+I31+I35+I39+I43+I47+I51+I55+I59+I63+I67+I71+I75+I79</f>
        <v>0</v>
      </c>
      <c r="R22">
        <f>0+O23+O27+O31+O35+O39+O43+O47+O51+O55+O59+O63+O67+O71+O75+O79</f>
        <v>0</v>
      </c>
    </row>
    <row r="23" spans="1:18" ht="25.5" x14ac:dyDescent="0.2">
      <c r="A23" s="18" t="s">
        <v>41</v>
      </c>
      <c r="B23" s="23" t="s">
        <v>27</v>
      </c>
      <c r="C23" s="23" t="s">
        <v>59</v>
      </c>
      <c r="D23" s="18" t="s">
        <v>43</v>
      </c>
      <c r="E23" s="24" t="s">
        <v>60</v>
      </c>
      <c r="F23" s="25" t="s">
        <v>61</v>
      </c>
      <c r="G23" s="26">
        <v>1.29</v>
      </c>
      <c r="H23" s="27">
        <v>0</v>
      </c>
      <c r="I23" s="27">
        <f>ROUND(ROUND(H23,2)*ROUND(G23,3),2)</f>
        <v>0</v>
      </c>
      <c r="J23" s="25" t="s">
        <v>46</v>
      </c>
      <c r="O23">
        <f>(I23*21)/100</f>
        <v>0</v>
      </c>
      <c r="P23" t="s">
        <v>17</v>
      </c>
    </row>
    <row r="24" spans="1:18" x14ac:dyDescent="0.2">
      <c r="A24" s="28" t="s">
        <v>47</v>
      </c>
      <c r="E24" s="29" t="s">
        <v>43</v>
      </c>
    </row>
    <row r="25" spans="1:18" ht="51" x14ac:dyDescent="0.2">
      <c r="A25" s="30" t="s">
        <v>48</v>
      </c>
      <c r="E25" s="31" t="s">
        <v>62</v>
      </c>
    </row>
    <row r="26" spans="1:18" ht="63.75" x14ac:dyDescent="0.2">
      <c r="A26" t="s">
        <v>50</v>
      </c>
      <c r="E26" s="29" t="s">
        <v>63</v>
      </c>
    </row>
    <row r="27" spans="1:18" x14ac:dyDescent="0.2">
      <c r="A27" s="18" t="s">
        <v>41</v>
      </c>
      <c r="B27" s="23" t="s">
        <v>29</v>
      </c>
      <c r="C27" s="23" t="s">
        <v>64</v>
      </c>
      <c r="D27" s="18" t="s">
        <v>43</v>
      </c>
      <c r="E27" s="24" t="s">
        <v>65</v>
      </c>
      <c r="F27" s="25" t="s">
        <v>61</v>
      </c>
      <c r="G27" s="26">
        <v>0.24</v>
      </c>
      <c r="H27" s="27">
        <v>0</v>
      </c>
      <c r="I27" s="27">
        <f>ROUND(ROUND(H27,2)*ROUND(G27,3),2)</f>
        <v>0</v>
      </c>
      <c r="J27" s="25" t="s">
        <v>46</v>
      </c>
      <c r="O27">
        <f>(I27*21)/100</f>
        <v>0</v>
      </c>
      <c r="P27" t="s">
        <v>17</v>
      </c>
    </row>
    <row r="28" spans="1:18" x14ac:dyDescent="0.2">
      <c r="A28" s="28" t="s">
        <v>47</v>
      </c>
      <c r="E28" s="29" t="s">
        <v>43</v>
      </c>
    </row>
    <row r="29" spans="1:18" ht="38.25" x14ac:dyDescent="0.2">
      <c r="A29" s="30" t="s">
        <v>48</v>
      </c>
      <c r="E29" s="31" t="s">
        <v>66</v>
      </c>
    </row>
    <row r="30" spans="1:18" ht="63.75" x14ac:dyDescent="0.2">
      <c r="A30" t="s">
        <v>50</v>
      </c>
      <c r="E30" s="29" t="s">
        <v>63</v>
      </c>
    </row>
    <row r="31" spans="1:18" ht="25.5" x14ac:dyDescent="0.2">
      <c r="A31" s="18" t="s">
        <v>41</v>
      </c>
      <c r="B31" s="23" t="s">
        <v>31</v>
      </c>
      <c r="C31" s="23" t="s">
        <v>67</v>
      </c>
      <c r="D31" s="18" t="s">
        <v>43</v>
      </c>
      <c r="E31" s="24" t="s">
        <v>68</v>
      </c>
      <c r="F31" s="25" t="s">
        <v>61</v>
      </c>
      <c r="G31" s="26">
        <v>1.5</v>
      </c>
      <c r="H31" s="27">
        <v>0</v>
      </c>
      <c r="I31" s="27">
        <f>ROUND(ROUND(H31,2)*ROUND(G31,3),2)</f>
        <v>0</v>
      </c>
      <c r="J31" s="25" t="s">
        <v>46</v>
      </c>
      <c r="O31">
        <f>(I31*21)/100</f>
        <v>0</v>
      </c>
      <c r="P31" t="s">
        <v>17</v>
      </c>
    </row>
    <row r="32" spans="1:18" x14ac:dyDescent="0.2">
      <c r="A32" s="28" t="s">
        <v>47</v>
      </c>
      <c r="E32" s="29" t="s">
        <v>43</v>
      </c>
    </row>
    <row r="33" spans="1:16" ht="89.25" x14ac:dyDescent="0.2">
      <c r="A33" s="30" t="s">
        <v>48</v>
      </c>
      <c r="E33" s="31" t="s">
        <v>69</v>
      </c>
    </row>
    <row r="34" spans="1:16" ht="63.75" x14ac:dyDescent="0.2">
      <c r="A34" t="s">
        <v>50</v>
      </c>
      <c r="E34" s="29" t="s">
        <v>63</v>
      </c>
    </row>
    <row r="35" spans="1:16" x14ac:dyDescent="0.2">
      <c r="A35" s="18" t="s">
        <v>41</v>
      </c>
      <c r="B35" s="23" t="s">
        <v>70</v>
      </c>
      <c r="C35" s="23" t="s">
        <v>71</v>
      </c>
      <c r="D35" s="18" t="s">
        <v>43</v>
      </c>
      <c r="E35" s="24" t="s">
        <v>72</v>
      </c>
      <c r="F35" s="25" t="s">
        <v>61</v>
      </c>
      <c r="G35" s="26">
        <v>20.199000000000002</v>
      </c>
      <c r="H35" s="27">
        <v>0</v>
      </c>
      <c r="I35" s="27">
        <f>ROUND(ROUND(H35,2)*ROUND(G35,3),2)</f>
        <v>0</v>
      </c>
      <c r="J35" s="25" t="s">
        <v>46</v>
      </c>
      <c r="O35">
        <f>(I35*21)/100</f>
        <v>0</v>
      </c>
      <c r="P35" t="s">
        <v>17</v>
      </c>
    </row>
    <row r="36" spans="1:16" x14ac:dyDescent="0.2">
      <c r="A36" s="28" t="s">
        <v>47</v>
      </c>
      <c r="E36" s="29" t="s">
        <v>43</v>
      </c>
    </row>
    <row r="37" spans="1:16" ht="114.75" x14ac:dyDescent="0.2">
      <c r="A37" s="30" t="s">
        <v>48</v>
      </c>
      <c r="E37" s="31" t="s">
        <v>73</v>
      </c>
    </row>
    <row r="38" spans="1:16" ht="318.75" x14ac:dyDescent="0.2">
      <c r="A38" t="s">
        <v>50</v>
      </c>
      <c r="E38" s="29" t="s">
        <v>74</v>
      </c>
    </row>
    <row r="39" spans="1:16" x14ac:dyDescent="0.2">
      <c r="A39" s="18" t="s">
        <v>41</v>
      </c>
      <c r="B39" s="23" t="s">
        <v>75</v>
      </c>
      <c r="C39" s="23" t="s">
        <v>76</v>
      </c>
      <c r="D39" s="18" t="s">
        <v>43</v>
      </c>
      <c r="E39" s="24" t="s">
        <v>77</v>
      </c>
      <c r="F39" s="25" t="s">
        <v>61</v>
      </c>
      <c r="G39" s="26">
        <v>2.8559999999999999</v>
      </c>
      <c r="H39" s="27">
        <v>0</v>
      </c>
      <c r="I39" s="27">
        <f>ROUND(ROUND(H39,2)*ROUND(G39,3),2)</f>
        <v>0</v>
      </c>
      <c r="J39" s="25" t="s">
        <v>46</v>
      </c>
      <c r="O39">
        <f>(I39*21)/100</f>
        <v>0</v>
      </c>
      <c r="P39" t="s">
        <v>17</v>
      </c>
    </row>
    <row r="40" spans="1:16" x14ac:dyDescent="0.2">
      <c r="A40" s="28" t="s">
        <v>47</v>
      </c>
      <c r="E40" s="29" t="s">
        <v>43</v>
      </c>
    </row>
    <row r="41" spans="1:16" ht="89.25" x14ac:dyDescent="0.2">
      <c r="A41" s="30" t="s">
        <v>48</v>
      </c>
      <c r="E41" s="31" t="s">
        <v>78</v>
      </c>
    </row>
    <row r="42" spans="1:16" ht="318.75" x14ac:dyDescent="0.2">
      <c r="A42" t="s">
        <v>50</v>
      </c>
      <c r="E42" s="29" t="s">
        <v>74</v>
      </c>
    </row>
    <row r="43" spans="1:16" x14ac:dyDescent="0.2">
      <c r="A43" s="18" t="s">
        <v>41</v>
      </c>
      <c r="B43" s="23" t="s">
        <v>34</v>
      </c>
      <c r="C43" s="23" t="s">
        <v>79</v>
      </c>
      <c r="D43" s="18" t="s">
        <v>43</v>
      </c>
      <c r="E43" s="24" t="s">
        <v>80</v>
      </c>
      <c r="F43" s="25" t="s">
        <v>61</v>
      </c>
      <c r="G43" s="26">
        <v>9.44</v>
      </c>
      <c r="H43" s="27">
        <v>0</v>
      </c>
      <c r="I43" s="27">
        <f>ROUND(ROUND(H43,2)*ROUND(G43,3),2)</f>
        <v>0</v>
      </c>
      <c r="J43" s="25" t="s">
        <v>46</v>
      </c>
      <c r="O43">
        <f>(I43*21)/100</f>
        <v>0</v>
      </c>
      <c r="P43" t="s">
        <v>17</v>
      </c>
    </row>
    <row r="44" spans="1:16" x14ac:dyDescent="0.2">
      <c r="A44" s="28" t="s">
        <v>47</v>
      </c>
      <c r="E44" s="29" t="s">
        <v>43</v>
      </c>
    </row>
    <row r="45" spans="1:16" ht="76.5" x14ac:dyDescent="0.2">
      <c r="A45" s="30" t="s">
        <v>48</v>
      </c>
      <c r="E45" s="31" t="s">
        <v>81</v>
      </c>
    </row>
    <row r="46" spans="1:16" ht="318.75" x14ac:dyDescent="0.2">
      <c r="A46" t="s">
        <v>50</v>
      </c>
      <c r="E46" s="29" t="s">
        <v>74</v>
      </c>
    </row>
    <row r="47" spans="1:16" x14ac:dyDescent="0.2">
      <c r="A47" s="18" t="s">
        <v>41</v>
      </c>
      <c r="B47" s="23" t="s">
        <v>36</v>
      </c>
      <c r="C47" s="23" t="s">
        <v>82</v>
      </c>
      <c r="D47" s="18" t="s">
        <v>43</v>
      </c>
      <c r="E47" s="24" t="s">
        <v>83</v>
      </c>
      <c r="F47" s="25" t="s">
        <v>61</v>
      </c>
      <c r="G47" s="26">
        <v>32.494999999999997</v>
      </c>
      <c r="H47" s="27">
        <v>0</v>
      </c>
      <c r="I47" s="27">
        <f>ROUND(ROUND(H47,2)*ROUND(G47,3),2)</f>
        <v>0</v>
      </c>
      <c r="J47" s="25" t="s">
        <v>46</v>
      </c>
      <c r="O47">
        <f>(I47*21)/100</f>
        <v>0</v>
      </c>
      <c r="P47" t="s">
        <v>17</v>
      </c>
    </row>
    <row r="48" spans="1:16" x14ac:dyDescent="0.2">
      <c r="A48" s="28" t="s">
        <v>47</v>
      </c>
      <c r="E48" s="29" t="s">
        <v>43</v>
      </c>
    </row>
    <row r="49" spans="1:16" ht="89.25" x14ac:dyDescent="0.2">
      <c r="A49" s="30" t="s">
        <v>48</v>
      </c>
      <c r="E49" s="31" t="s">
        <v>84</v>
      </c>
    </row>
    <row r="50" spans="1:16" ht="191.25" x14ac:dyDescent="0.2">
      <c r="A50" t="s">
        <v>50</v>
      </c>
      <c r="E50" s="29" t="s">
        <v>85</v>
      </c>
    </row>
    <row r="51" spans="1:16" x14ac:dyDescent="0.2">
      <c r="A51" s="18" t="s">
        <v>41</v>
      </c>
      <c r="B51" s="23" t="s">
        <v>38</v>
      </c>
      <c r="C51" s="23" t="s">
        <v>86</v>
      </c>
      <c r="D51" s="18" t="s">
        <v>43</v>
      </c>
      <c r="E51" s="24" t="s">
        <v>87</v>
      </c>
      <c r="F51" s="25" t="s">
        <v>61</v>
      </c>
      <c r="G51" s="26">
        <v>19.600000000000001</v>
      </c>
      <c r="H51" s="27">
        <v>0</v>
      </c>
      <c r="I51" s="27">
        <f>ROUND(ROUND(H51,2)*ROUND(G51,3),2)</f>
        <v>0</v>
      </c>
      <c r="J51" s="25" t="s">
        <v>46</v>
      </c>
      <c r="O51">
        <f>(I51*21)/100</f>
        <v>0</v>
      </c>
      <c r="P51" t="s">
        <v>17</v>
      </c>
    </row>
    <row r="52" spans="1:16" x14ac:dyDescent="0.2">
      <c r="A52" s="28" t="s">
        <v>47</v>
      </c>
      <c r="E52" s="29" t="s">
        <v>43</v>
      </c>
    </row>
    <row r="53" spans="1:16" ht="369.75" x14ac:dyDescent="0.2">
      <c r="A53" s="30" t="s">
        <v>48</v>
      </c>
      <c r="E53" s="31" t="s">
        <v>88</v>
      </c>
    </row>
    <row r="54" spans="1:16" ht="229.5" x14ac:dyDescent="0.2">
      <c r="A54" t="s">
        <v>50</v>
      </c>
      <c r="E54" s="29" t="s">
        <v>89</v>
      </c>
    </row>
    <row r="55" spans="1:16" x14ac:dyDescent="0.2">
      <c r="A55" s="18" t="s">
        <v>41</v>
      </c>
      <c r="B55" s="23" t="s">
        <v>90</v>
      </c>
      <c r="C55" s="23" t="s">
        <v>91</v>
      </c>
      <c r="D55" s="18" t="s">
        <v>43</v>
      </c>
      <c r="E55" s="24" t="s">
        <v>92</v>
      </c>
      <c r="F55" s="25" t="s">
        <v>61</v>
      </c>
      <c r="G55" s="26">
        <v>0.78800000000000003</v>
      </c>
      <c r="H55" s="27">
        <v>0</v>
      </c>
      <c r="I55" s="27">
        <f>ROUND(ROUND(H55,2)*ROUND(G55,3),2)</f>
        <v>0</v>
      </c>
      <c r="J55" s="25" t="s">
        <v>46</v>
      </c>
      <c r="O55">
        <f>(I55*21)/100</f>
        <v>0</v>
      </c>
      <c r="P55" t="s">
        <v>17</v>
      </c>
    </row>
    <row r="56" spans="1:16" x14ac:dyDescent="0.2">
      <c r="A56" s="28" t="s">
        <v>47</v>
      </c>
      <c r="E56" s="29" t="s">
        <v>43</v>
      </c>
    </row>
    <row r="57" spans="1:16" ht="51" x14ac:dyDescent="0.2">
      <c r="A57" s="30" t="s">
        <v>48</v>
      </c>
      <c r="E57" s="31" t="s">
        <v>93</v>
      </c>
    </row>
    <row r="58" spans="1:16" ht="293.25" x14ac:dyDescent="0.2">
      <c r="A58" t="s">
        <v>50</v>
      </c>
      <c r="E58" s="29" t="s">
        <v>94</v>
      </c>
    </row>
    <row r="59" spans="1:16" x14ac:dyDescent="0.2">
      <c r="A59" s="18" t="s">
        <v>41</v>
      </c>
      <c r="B59" s="23" t="s">
        <v>95</v>
      </c>
      <c r="C59" s="23" t="s">
        <v>96</v>
      </c>
      <c r="D59" s="18" t="s">
        <v>43</v>
      </c>
      <c r="E59" s="24" t="s">
        <v>97</v>
      </c>
      <c r="F59" s="25" t="s">
        <v>98</v>
      </c>
      <c r="G59" s="26">
        <v>29.01</v>
      </c>
      <c r="H59" s="27">
        <v>0</v>
      </c>
      <c r="I59" s="27">
        <f>ROUND(ROUND(H59,2)*ROUND(G59,3),2)</f>
        <v>0</v>
      </c>
      <c r="J59" s="25" t="s">
        <v>46</v>
      </c>
      <c r="O59">
        <f>(I59*21)/100</f>
        <v>0</v>
      </c>
      <c r="P59" t="s">
        <v>17</v>
      </c>
    </row>
    <row r="60" spans="1:16" x14ac:dyDescent="0.2">
      <c r="A60" s="28" t="s">
        <v>47</v>
      </c>
      <c r="E60" s="29" t="s">
        <v>43</v>
      </c>
    </row>
    <row r="61" spans="1:16" ht="63.75" x14ac:dyDescent="0.2">
      <c r="A61" s="30" t="s">
        <v>48</v>
      </c>
      <c r="E61" s="31" t="s">
        <v>99</v>
      </c>
    </row>
    <row r="62" spans="1:16" ht="25.5" x14ac:dyDescent="0.2">
      <c r="A62" t="s">
        <v>50</v>
      </c>
      <c r="E62" s="29" t="s">
        <v>100</v>
      </c>
    </row>
    <row r="63" spans="1:16" x14ac:dyDescent="0.2">
      <c r="A63" s="18" t="s">
        <v>41</v>
      </c>
      <c r="B63" s="23" t="s">
        <v>101</v>
      </c>
      <c r="C63" s="23" t="s">
        <v>102</v>
      </c>
      <c r="D63" s="18" t="s">
        <v>43</v>
      </c>
      <c r="E63" s="24" t="s">
        <v>103</v>
      </c>
      <c r="F63" s="25" t="s">
        <v>98</v>
      </c>
      <c r="G63" s="26">
        <v>4</v>
      </c>
      <c r="H63" s="27">
        <v>0</v>
      </c>
      <c r="I63" s="27">
        <f>ROUND(ROUND(H63,2)*ROUND(G63,3),2)</f>
        <v>0</v>
      </c>
      <c r="J63" s="25" t="s">
        <v>46</v>
      </c>
      <c r="O63">
        <f>(I63*21)/100</f>
        <v>0</v>
      </c>
      <c r="P63" t="s">
        <v>17</v>
      </c>
    </row>
    <row r="64" spans="1:16" x14ac:dyDescent="0.2">
      <c r="A64" s="28" t="s">
        <v>47</v>
      </c>
      <c r="E64" s="29" t="s">
        <v>43</v>
      </c>
    </row>
    <row r="65" spans="1:16" ht="51" x14ac:dyDescent="0.2">
      <c r="A65" s="30" t="s">
        <v>48</v>
      </c>
      <c r="E65" s="31" t="s">
        <v>104</v>
      </c>
    </row>
    <row r="66" spans="1:16" ht="38.25" x14ac:dyDescent="0.2">
      <c r="A66" t="s">
        <v>50</v>
      </c>
      <c r="E66" s="29" t="s">
        <v>105</v>
      </c>
    </row>
    <row r="67" spans="1:16" x14ac:dyDescent="0.2">
      <c r="A67" s="18" t="s">
        <v>41</v>
      </c>
      <c r="B67" s="23" t="s">
        <v>106</v>
      </c>
      <c r="C67" s="23" t="s">
        <v>107</v>
      </c>
      <c r="D67" s="18" t="s">
        <v>43</v>
      </c>
      <c r="E67" s="24" t="s">
        <v>108</v>
      </c>
      <c r="F67" s="25" t="s">
        <v>98</v>
      </c>
      <c r="G67" s="26">
        <v>10.24</v>
      </c>
      <c r="H67" s="27">
        <v>0</v>
      </c>
      <c r="I67" s="27">
        <f>ROUND(ROUND(H67,2)*ROUND(G67,3),2)</f>
        <v>0</v>
      </c>
      <c r="J67" s="25" t="s">
        <v>46</v>
      </c>
      <c r="O67">
        <f>(I67*21)/100</f>
        <v>0</v>
      </c>
      <c r="P67" t="s">
        <v>17</v>
      </c>
    </row>
    <row r="68" spans="1:16" x14ac:dyDescent="0.2">
      <c r="A68" s="28" t="s">
        <v>47</v>
      </c>
      <c r="E68" s="29" t="s">
        <v>43</v>
      </c>
    </row>
    <row r="69" spans="1:16" ht="38.25" x14ac:dyDescent="0.2">
      <c r="A69" s="30" t="s">
        <v>48</v>
      </c>
      <c r="E69" s="31" t="s">
        <v>109</v>
      </c>
    </row>
    <row r="70" spans="1:16" ht="38.25" x14ac:dyDescent="0.2">
      <c r="A70" t="s">
        <v>50</v>
      </c>
      <c r="E70" s="29" t="s">
        <v>105</v>
      </c>
    </row>
    <row r="71" spans="1:16" x14ac:dyDescent="0.2">
      <c r="A71" s="18" t="s">
        <v>41</v>
      </c>
      <c r="B71" s="23" t="s">
        <v>110</v>
      </c>
      <c r="C71" s="23" t="s">
        <v>111</v>
      </c>
      <c r="D71" s="18" t="s">
        <v>43</v>
      </c>
      <c r="E71" s="24" t="s">
        <v>112</v>
      </c>
      <c r="F71" s="25" t="s">
        <v>98</v>
      </c>
      <c r="G71" s="26">
        <v>20.239999999999998</v>
      </c>
      <c r="H71" s="27">
        <v>0</v>
      </c>
      <c r="I71" s="27">
        <f>ROUND(ROUND(H71,2)*ROUND(G71,3),2)</f>
        <v>0</v>
      </c>
      <c r="J71" s="25" t="s">
        <v>46</v>
      </c>
      <c r="O71">
        <f>(I71*21)/100</f>
        <v>0</v>
      </c>
      <c r="P71" t="s">
        <v>17</v>
      </c>
    </row>
    <row r="72" spans="1:16" x14ac:dyDescent="0.2">
      <c r="A72" s="28" t="s">
        <v>47</v>
      </c>
      <c r="E72" s="29" t="s">
        <v>43</v>
      </c>
    </row>
    <row r="73" spans="1:16" ht="63.75" x14ac:dyDescent="0.2">
      <c r="A73" s="30" t="s">
        <v>48</v>
      </c>
      <c r="E73" s="31" t="s">
        <v>113</v>
      </c>
    </row>
    <row r="74" spans="1:16" ht="25.5" x14ac:dyDescent="0.2">
      <c r="A74" t="s">
        <v>50</v>
      </c>
      <c r="E74" s="29" t="s">
        <v>114</v>
      </c>
    </row>
    <row r="75" spans="1:16" x14ac:dyDescent="0.2">
      <c r="A75" s="18" t="s">
        <v>41</v>
      </c>
      <c r="B75" s="23" t="s">
        <v>115</v>
      </c>
      <c r="C75" s="23" t="s">
        <v>116</v>
      </c>
      <c r="D75" s="18" t="s">
        <v>43</v>
      </c>
      <c r="E75" s="24" t="s">
        <v>117</v>
      </c>
      <c r="F75" s="25" t="s">
        <v>98</v>
      </c>
      <c r="G75" s="26">
        <v>20.239999999999998</v>
      </c>
      <c r="H75" s="27">
        <v>0</v>
      </c>
      <c r="I75" s="27">
        <f>ROUND(ROUND(H75,2)*ROUND(G75,3),2)</f>
        <v>0</v>
      </c>
      <c r="J75" s="25" t="s">
        <v>46</v>
      </c>
      <c r="O75">
        <f>(I75*21)/100</f>
        <v>0</v>
      </c>
      <c r="P75" t="s">
        <v>17</v>
      </c>
    </row>
    <row r="76" spans="1:16" x14ac:dyDescent="0.2">
      <c r="A76" s="28" t="s">
        <v>47</v>
      </c>
      <c r="E76" s="29" t="s">
        <v>43</v>
      </c>
    </row>
    <row r="77" spans="1:16" ht="25.5" x14ac:dyDescent="0.2">
      <c r="A77" s="30" t="s">
        <v>48</v>
      </c>
      <c r="E77" s="31" t="s">
        <v>118</v>
      </c>
    </row>
    <row r="78" spans="1:16" ht="38.25" x14ac:dyDescent="0.2">
      <c r="A78" t="s">
        <v>50</v>
      </c>
      <c r="E78" s="29" t="s">
        <v>119</v>
      </c>
    </row>
    <row r="79" spans="1:16" ht="25.5" x14ac:dyDescent="0.2">
      <c r="A79" s="18" t="s">
        <v>41</v>
      </c>
      <c r="B79" s="23" t="s">
        <v>120</v>
      </c>
      <c r="C79" s="23" t="s">
        <v>121</v>
      </c>
      <c r="D79" s="18" t="s">
        <v>43</v>
      </c>
      <c r="E79" s="24" t="s">
        <v>122</v>
      </c>
      <c r="F79" s="25" t="s">
        <v>61</v>
      </c>
      <c r="G79" s="26">
        <v>6.62</v>
      </c>
      <c r="H79" s="27">
        <v>0</v>
      </c>
      <c r="I79" s="27">
        <f>ROUND(ROUND(H79,2)*ROUND(G79,3),2)</f>
        <v>0</v>
      </c>
      <c r="J79" s="25" t="s">
        <v>123</v>
      </c>
      <c r="O79">
        <f>(I79*21)/100</f>
        <v>0</v>
      </c>
      <c r="P79" t="s">
        <v>17</v>
      </c>
    </row>
    <row r="80" spans="1:16" x14ac:dyDescent="0.2">
      <c r="A80" s="28" t="s">
        <v>47</v>
      </c>
      <c r="E80" s="29" t="s">
        <v>43</v>
      </c>
    </row>
    <row r="81" spans="1:18" ht="89.25" x14ac:dyDescent="0.2">
      <c r="A81" s="30" t="s">
        <v>48</v>
      </c>
      <c r="E81" s="31" t="s">
        <v>124</v>
      </c>
    </row>
    <row r="82" spans="1:18" x14ac:dyDescent="0.2">
      <c r="A82" t="s">
        <v>50</v>
      </c>
      <c r="E82" s="29" t="s">
        <v>125</v>
      </c>
    </row>
    <row r="83" spans="1:18" ht="12.75" customHeight="1" x14ac:dyDescent="0.2">
      <c r="A83" s="10" t="s">
        <v>39</v>
      </c>
      <c r="B83" s="10"/>
      <c r="C83" s="32" t="s">
        <v>17</v>
      </c>
      <c r="D83" s="10"/>
      <c r="E83" s="21" t="s">
        <v>126</v>
      </c>
      <c r="F83" s="10"/>
      <c r="G83" s="10"/>
      <c r="H83" s="10"/>
      <c r="I83" s="33">
        <f>0+Q83</f>
        <v>0</v>
      </c>
      <c r="J83" s="10"/>
      <c r="O83">
        <f>0+R83</f>
        <v>0</v>
      </c>
      <c r="Q83">
        <f>0+I84+I88+I92+I96+I100+I104+I108+I112</f>
        <v>0</v>
      </c>
      <c r="R83">
        <f>0+O84+O88+O92+O96+O100+O104+O108+O112</f>
        <v>0</v>
      </c>
    </row>
    <row r="84" spans="1:18" x14ac:dyDescent="0.2">
      <c r="A84" s="18" t="s">
        <v>41</v>
      </c>
      <c r="B84" s="23" t="s">
        <v>127</v>
      </c>
      <c r="C84" s="23" t="s">
        <v>128</v>
      </c>
      <c r="D84" s="18" t="s">
        <v>43</v>
      </c>
      <c r="E84" s="24" t="s">
        <v>129</v>
      </c>
      <c r="F84" s="25" t="s">
        <v>61</v>
      </c>
      <c r="G84" s="26">
        <v>0.57099999999999995</v>
      </c>
      <c r="H84" s="27">
        <v>0</v>
      </c>
      <c r="I84" s="27">
        <f>ROUND(ROUND(H84,2)*ROUND(G84,3),2)</f>
        <v>0</v>
      </c>
      <c r="J84" s="25" t="s">
        <v>46</v>
      </c>
      <c r="O84">
        <f>(I84*21)/100</f>
        <v>0</v>
      </c>
      <c r="P84" t="s">
        <v>17</v>
      </c>
    </row>
    <row r="85" spans="1:18" x14ac:dyDescent="0.2">
      <c r="A85" s="28" t="s">
        <v>47</v>
      </c>
      <c r="E85" s="29" t="s">
        <v>43</v>
      </c>
    </row>
    <row r="86" spans="1:18" ht="38.25" x14ac:dyDescent="0.2">
      <c r="A86" s="30" t="s">
        <v>48</v>
      </c>
      <c r="E86" s="31" t="s">
        <v>130</v>
      </c>
    </row>
    <row r="87" spans="1:18" ht="38.25" x14ac:dyDescent="0.2">
      <c r="A87" t="s">
        <v>50</v>
      </c>
      <c r="E87" s="29" t="s">
        <v>131</v>
      </c>
    </row>
    <row r="88" spans="1:18" x14ac:dyDescent="0.2">
      <c r="A88" s="18" t="s">
        <v>41</v>
      </c>
      <c r="B88" s="23" t="s">
        <v>132</v>
      </c>
      <c r="C88" s="23" t="s">
        <v>133</v>
      </c>
      <c r="D88" s="18" t="s">
        <v>43</v>
      </c>
      <c r="E88" s="24" t="s">
        <v>134</v>
      </c>
      <c r="F88" s="25" t="s">
        <v>61</v>
      </c>
      <c r="G88" s="26">
        <v>0.14899999999999999</v>
      </c>
      <c r="H88" s="27">
        <v>0</v>
      </c>
      <c r="I88" s="27">
        <f>ROUND(ROUND(H88,2)*ROUND(G88,3),2)</f>
        <v>0</v>
      </c>
      <c r="J88" s="25" t="s">
        <v>46</v>
      </c>
      <c r="O88">
        <f>(I88*21)/100</f>
        <v>0</v>
      </c>
      <c r="P88" t="s">
        <v>17</v>
      </c>
    </row>
    <row r="89" spans="1:18" x14ac:dyDescent="0.2">
      <c r="A89" s="28" t="s">
        <v>47</v>
      </c>
      <c r="E89" s="29" t="s">
        <v>43</v>
      </c>
    </row>
    <row r="90" spans="1:18" ht="38.25" x14ac:dyDescent="0.2">
      <c r="A90" s="30" t="s">
        <v>48</v>
      </c>
      <c r="E90" s="31" t="s">
        <v>135</v>
      </c>
    </row>
    <row r="91" spans="1:18" ht="229.5" x14ac:dyDescent="0.2">
      <c r="A91" t="s">
        <v>50</v>
      </c>
      <c r="E91" s="29" t="s">
        <v>136</v>
      </c>
    </row>
    <row r="92" spans="1:18" x14ac:dyDescent="0.2">
      <c r="A92" s="18" t="s">
        <v>41</v>
      </c>
      <c r="B92" s="23" t="s">
        <v>137</v>
      </c>
      <c r="C92" s="23" t="s">
        <v>138</v>
      </c>
      <c r="D92" s="18" t="s">
        <v>43</v>
      </c>
      <c r="E92" s="24" t="s">
        <v>139</v>
      </c>
      <c r="F92" s="25" t="s">
        <v>61</v>
      </c>
      <c r="G92" s="26">
        <v>0.70099999999999996</v>
      </c>
      <c r="H92" s="27">
        <v>0</v>
      </c>
      <c r="I92" s="27">
        <f>ROUND(ROUND(H92,2)*ROUND(G92,3),2)</f>
        <v>0</v>
      </c>
      <c r="J92" s="25" t="s">
        <v>46</v>
      </c>
      <c r="O92">
        <f>(I92*21)/100</f>
        <v>0</v>
      </c>
      <c r="P92" t="s">
        <v>17</v>
      </c>
    </row>
    <row r="93" spans="1:18" x14ac:dyDescent="0.2">
      <c r="A93" s="28" t="s">
        <v>47</v>
      </c>
      <c r="E93" s="29" t="s">
        <v>43</v>
      </c>
    </row>
    <row r="94" spans="1:18" ht="38.25" x14ac:dyDescent="0.2">
      <c r="A94" s="30" t="s">
        <v>48</v>
      </c>
      <c r="E94" s="31" t="s">
        <v>140</v>
      </c>
    </row>
    <row r="95" spans="1:18" ht="369.75" x14ac:dyDescent="0.2">
      <c r="A95" t="s">
        <v>50</v>
      </c>
      <c r="E95" s="29" t="s">
        <v>141</v>
      </c>
    </row>
    <row r="96" spans="1:18" x14ac:dyDescent="0.2">
      <c r="A96" s="18" t="s">
        <v>41</v>
      </c>
      <c r="B96" s="23" t="s">
        <v>142</v>
      </c>
      <c r="C96" s="23" t="s">
        <v>143</v>
      </c>
      <c r="D96" s="18" t="s">
        <v>43</v>
      </c>
      <c r="E96" s="24" t="s">
        <v>144</v>
      </c>
      <c r="F96" s="25" t="s">
        <v>61</v>
      </c>
      <c r="G96" s="26">
        <v>1.1519999999999999</v>
      </c>
      <c r="H96" s="27">
        <v>0</v>
      </c>
      <c r="I96" s="27">
        <f>ROUND(ROUND(H96,2)*ROUND(G96,3),2)</f>
        <v>0</v>
      </c>
      <c r="J96" s="25" t="s">
        <v>46</v>
      </c>
      <c r="O96">
        <f>(I96*21)/100</f>
        <v>0</v>
      </c>
      <c r="P96" t="s">
        <v>17</v>
      </c>
    </row>
    <row r="97" spans="1:16" x14ac:dyDescent="0.2">
      <c r="A97" s="28" t="s">
        <v>47</v>
      </c>
      <c r="E97" s="29" t="s">
        <v>43</v>
      </c>
    </row>
    <row r="98" spans="1:16" ht="76.5" x14ac:dyDescent="0.2">
      <c r="A98" s="30" t="s">
        <v>48</v>
      </c>
      <c r="E98" s="31" t="s">
        <v>145</v>
      </c>
    </row>
    <row r="99" spans="1:16" ht="369.75" x14ac:dyDescent="0.2">
      <c r="A99" t="s">
        <v>50</v>
      </c>
      <c r="E99" s="29" t="s">
        <v>141</v>
      </c>
    </row>
    <row r="100" spans="1:16" x14ac:dyDescent="0.2">
      <c r="A100" s="18" t="s">
        <v>41</v>
      </c>
      <c r="B100" s="23" t="s">
        <v>146</v>
      </c>
      <c r="C100" s="23" t="s">
        <v>147</v>
      </c>
      <c r="D100" s="18" t="s">
        <v>43</v>
      </c>
      <c r="E100" s="24" t="s">
        <v>148</v>
      </c>
      <c r="F100" s="25" t="s">
        <v>149</v>
      </c>
      <c r="G100" s="26">
        <v>0.33500000000000002</v>
      </c>
      <c r="H100" s="27">
        <v>0</v>
      </c>
      <c r="I100" s="27">
        <f>ROUND(ROUND(H100,2)*ROUND(G100,3),2)</f>
        <v>0</v>
      </c>
      <c r="J100" s="25" t="s">
        <v>46</v>
      </c>
      <c r="O100">
        <f>(I100*21)/100</f>
        <v>0</v>
      </c>
      <c r="P100" t="s">
        <v>17</v>
      </c>
    </row>
    <row r="101" spans="1:16" x14ac:dyDescent="0.2">
      <c r="A101" s="28" t="s">
        <v>47</v>
      </c>
      <c r="E101" s="29" t="s">
        <v>43</v>
      </c>
    </row>
    <row r="102" spans="1:16" ht="38.25" x14ac:dyDescent="0.2">
      <c r="A102" s="30" t="s">
        <v>48</v>
      </c>
      <c r="E102" s="31" t="s">
        <v>150</v>
      </c>
    </row>
    <row r="103" spans="1:16" ht="267.75" x14ac:dyDescent="0.2">
      <c r="A103" t="s">
        <v>50</v>
      </c>
      <c r="E103" s="29" t="s">
        <v>151</v>
      </c>
    </row>
    <row r="104" spans="1:16" x14ac:dyDescent="0.2">
      <c r="A104" s="18" t="s">
        <v>41</v>
      </c>
      <c r="B104" s="23" t="s">
        <v>152</v>
      </c>
      <c r="C104" s="23" t="s">
        <v>153</v>
      </c>
      <c r="D104" s="18" t="s">
        <v>43</v>
      </c>
      <c r="E104" s="24" t="s">
        <v>154</v>
      </c>
      <c r="F104" s="25" t="s">
        <v>149</v>
      </c>
      <c r="G104" s="26">
        <v>0.11</v>
      </c>
      <c r="H104" s="27">
        <v>0</v>
      </c>
      <c r="I104" s="27">
        <f>ROUND(ROUND(H104,2)*ROUND(G104,3),2)</f>
        <v>0</v>
      </c>
      <c r="J104" s="25" t="s">
        <v>46</v>
      </c>
      <c r="O104">
        <f>(I104*21)/100</f>
        <v>0</v>
      </c>
      <c r="P104" t="s">
        <v>17</v>
      </c>
    </row>
    <row r="105" spans="1:16" x14ac:dyDescent="0.2">
      <c r="A105" s="28" t="s">
        <v>47</v>
      </c>
      <c r="E105" s="29" t="s">
        <v>43</v>
      </c>
    </row>
    <row r="106" spans="1:16" ht="51" x14ac:dyDescent="0.2">
      <c r="A106" s="30" t="s">
        <v>48</v>
      </c>
      <c r="E106" s="31" t="s">
        <v>155</v>
      </c>
    </row>
    <row r="107" spans="1:16" ht="267.75" x14ac:dyDescent="0.2">
      <c r="A107" t="s">
        <v>50</v>
      </c>
      <c r="E107" s="29" t="s">
        <v>151</v>
      </c>
    </row>
    <row r="108" spans="1:16" x14ac:dyDescent="0.2">
      <c r="A108" s="18" t="s">
        <v>41</v>
      </c>
      <c r="B108" s="23" t="s">
        <v>156</v>
      </c>
      <c r="C108" s="23" t="s">
        <v>157</v>
      </c>
      <c r="D108" s="18" t="s">
        <v>43</v>
      </c>
      <c r="E108" s="24" t="s">
        <v>158</v>
      </c>
      <c r="F108" s="25" t="s">
        <v>98</v>
      </c>
      <c r="G108" s="26">
        <v>16.8</v>
      </c>
      <c r="H108" s="27">
        <v>0</v>
      </c>
      <c r="I108" s="27">
        <f>ROUND(ROUND(H108,2)*ROUND(G108,3),2)</f>
        <v>0</v>
      </c>
      <c r="J108" s="25" t="s">
        <v>46</v>
      </c>
      <c r="O108">
        <f>(I108*21)/100</f>
        <v>0</v>
      </c>
      <c r="P108" t="s">
        <v>17</v>
      </c>
    </row>
    <row r="109" spans="1:16" x14ac:dyDescent="0.2">
      <c r="A109" s="28" t="s">
        <v>47</v>
      </c>
      <c r="E109" s="29" t="s">
        <v>43</v>
      </c>
    </row>
    <row r="110" spans="1:16" ht="76.5" x14ac:dyDescent="0.2">
      <c r="A110" s="30" t="s">
        <v>48</v>
      </c>
      <c r="E110" s="31" t="s">
        <v>159</v>
      </c>
    </row>
    <row r="111" spans="1:16" ht="102" x14ac:dyDescent="0.2">
      <c r="A111" t="s">
        <v>50</v>
      </c>
      <c r="E111" s="29" t="s">
        <v>160</v>
      </c>
    </row>
    <row r="112" spans="1:16" ht="25.5" x14ac:dyDescent="0.2">
      <c r="A112" s="18" t="s">
        <v>41</v>
      </c>
      <c r="B112" s="23" t="s">
        <v>161</v>
      </c>
      <c r="C112" s="23" t="s">
        <v>162</v>
      </c>
      <c r="D112" s="18" t="s">
        <v>43</v>
      </c>
      <c r="E112" s="24" t="s">
        <v>163</v>
      </c>
      <c r="F112" s="25" t="s">
        <v>61</v>
      </c>
      <c r="G112" s="26">
        <v>3.2280000000000002</v>
      </c>
      <c r="H112" s="27">
        <v>0</v>
      </c>
      <c r="I112" s="27">
        <f>ROUND(ROUND(H112,2)*ROUND(G112,3),2)</f>
        <v>0</v>
      </c>
      <c r="J112" s="25" t="s">
        <v>123</v>
      </c>
      <c r="O112">
        <f>(I112*21)/100</f>
        <v>0</v>
      </c>
      <c r="P112" t="s">
        <v>17</v>
      </c>
    </row>
    <row r="113" spans="1:18" x14ac:dyDescent="0.2">
      <c r="A113" s="28" t="s">
        <v>47</v>
      </c>
      <c r="E113" s="29" t="s">
        <v>43</v>
      </c>
    </row>
    <row r="114" spans="1:18" ht="38.25" x14ac:dyDescent="0.2">
      <c r="A114" s="30" t="s">
        <v>48</v>
      </c>
      <c r="E114" s="31" t="s">
        <v>164</v>
      </c>
    </row>
    <row r="115" spans="1:18" ht="267.75" x14ac:dyDescent="0.2">
      <c r="A115" t="s">
        <v>50</v>
      </c>
      <c r="E115" s="29" t="s">
        <v>165</v>
      </c>
    </row>
    <row r="116" spans="1:18" ht="12.75" customHeight="1" x14ac:dyDescent="0.2">
      <c r="A116" s="10" t="s">
        <v>39</v>
      </c>
      <c r="B116" s="10"/>
      <c r="C116" s="32" t="s">
        <v>27</v>
      </c>
      <c r="D116" s="10"/>
      <c r="E116" s="21" t="s">
        <v>166</v>
      </c>
      <c r="F116" s="10"/>
      <c r="G116" s="10"/>
      <c r="H116" s="10"/>
      <c r="I116" s="33">
        <f>0+Q116</f>
        <v>0</v>
      </c>
      <c r="J116" s="10"/>
      <c r="O116">
        <f>0+R116</f>
        <v>0</v>
      </c>
      <c r="Q116">
        <f>0+I117+I121+I125</f>
        <v>0</v>
      </c>
      <c r="R116">
        <f>0+O117+O121+O125</f>
        <v>0</v>
      </c>
    </row>
    <row r="117" spans="1:18" x14ac:dyDescent="0.2">
      <c r="A117" s="18" t="s">
        <v>41</v>
      </c>
      <c r="B117" s="23" t="s">
        <v>167</v>
      </c>
      <c r="C117" s="23" t="s">
        <v>168</v>
      </c>
      <c r="D117" s="18" t="s">
        <v>43</v>
      </c>
      <c r="E117" s="24" t="s">
        <v>169</v>
      </c>
      <c r="F117" s="25" t="s">
        <v>61</v>
      </c>
      <c r="G117" s="26">
        <v>0.61599999999999999</v>
      </c>
      <c r="H117" s="27">
        <v>0</v>
      </c>
      <c r="I117" s="27">
        <f>ROUND(ROUND(H117,2)*ROUND(G117,3),2)</f>
        <v>0</v>
      </c>
      <c r="J117" s="25" t="s">
        <v>46</v>
      </c>
      <c r="O117">
        <f>(I117*21)/100</f>
        <v>0</v>
      </c>
      <c r="P117" t="s">
        <v>17</v>
      </c>
    </row>
    <row r="118" spans="1:18" x14ac:dyDescent="0.2">
      <c r="A118" s="28" t="s">
        <v>47</v>
      </c>
      <c r="E118" s="29" t="s">
        <v>43</v>
      </c>
    </row>
    <row r="119" spans="1:18" ht="89.25" x14ac:dyDescent="0.2">
      <c r="A119" s="30" t="s">
        <v>48</v>
      </c>
      <c r="E119" s="31" t="s">
        <v>170</v>
      </c>
    </row>
    <row r="120" spans="1:18" ht="369.75" x14ac:dyDescent="0.2">
      <c r="A120" t="s">
        <v>50</v>
      </c>
      <c r="E120" s="29" t="s">
        <v>171</v>
      </c>
    </row>
    <row r="121" spans="1:18" x14ac:dyDescent="0.2">
      <c r="A121" s="18" t="s">
        <v>41</v>
      </c>
      <c r="B121" s="23" t="s">
        <v>172</v>
      </c>
      <c r="C121" s="23" t="s">
        <v>173</v>
      </c>
      <c r="D121" s="18" t="s">
        <v>43</v>
      </c>
      <c r="E121" s="24" t="s">
        <v>174</v>
      </c>
      <c r="F121" s="25" t="s">
        <v>61</v>
      </c>
      <c r="G121" s="26">
        <v>2.72</v>
      </c>
      <c r="H121" s="27">
        <v>0</v>
      </c>
      <c r="I121" s="27">
        <f>ROUND(ROUND(H121,2)*ROUND(G121,3),2)</f>
        <v>0</v>
      </c>
      <c r="J121" s="25" t="s">
        <v>46</v>
      </c>
      <c r="O121">
        <f>(I121*21)/100</f>
        <v>0</v>
      </c>
      <c r="P121" t="s">
        <v>17</v>
      </c>
    </row>
    <row r="122" spans="1:18" x14ac:dyDescent="0.2">
      <c r="A122" s="28" t="s">
        <v>47</v>
      </c>
      <c r="E122" s="29" t="s">
        <v>43</v>
      </c>
    </row>
    <row r="123" spans="1:18" ht="76.5" x14ac:dyDescent="0.2">
      <c r="A123" s="30" t="s">
        <v>48</v>
      </c>
      <c r="E123" s="31" t="s">
        <v>175</v>
      </c>
    </row>
    <row r="124" spans="1:18" ht="38.25" x14ac:dyDescent="0.2">
      <c r="A124" t="s">
        <v>50</v>
      </c>
      <c r="E124" s="29" t="s">
        <v>131</v>
      </c>
    </row>
    <row r="125" spans="1:18" x14ac:dyDescent="0.2">
      <c r="A125" s="18" t="s">
        <v>41</v>
      </c>
      <c r="B125" s="23" t="s">
        <v>176</v>
      </c>
      <c r="C125" s="23" t="s">
        <v>177</v>
      </c>
      <c r="D125" s="18" t="s">
        <v>43</v>
      </c>
      <c r="E125" s="24" t="s">
        <v>178</v>
      </c>
      <c r="F125" s="25" t="s">
        <v>61</v>
      </c>
      <c r="G125" s="26">
        <v>0.17499999999999999</v>
      </c>
      <c r="H125" s="27">
        <v>0</v>
      </c>
      <c r="I125" s="27">
        <f>ROUND(ROUND(H125,2)*ROUND(G125,3),2)</f>
        <v>0</v>
      </c>
      <c r="J125" s="25" t="s">
        <v>46</v>
      </c>
      <c r="O125">
        <f>(I125*21)/100</f>
        <v>0</v>
      </c>
      <c r="P125" t="s">
        <v>17</v>
      </c>
    </row>
    <row r="126" spans="1:18" x14ac:dyDescent="0.2">
      <c r="A126" s="28" t="s">
        <v>47</v>
      </c>
      <c r="E126" s="29" t="s">
        <v>43</v>
      </c>
    </row>
    <row r="127" spans="1:18" ht="51" x14ac:dyDescent="0.2">
      <c r="A127" s="30" t="s">
        <v>48</v>
      </c>
      <c r="E127" s="31" t="s">
        <v>179</v>
      </c>
    </row>
    <row r="128" spans="1:18" ht="38.25" x14ac:dyDescent="0.2">
      <c r="A128" t="s">
        <v>50</v>
      </c>
      <c r="E128" s="29" t="s">
        <v>131</v>
      </c>
    </row>
    <row r="129" spans="1:18" ht="12.75" customHeight="1" x14ac:dyDescent="0.2">
      <c r="A129" s="10" t="s">
        <v>39</v>
      </c>
      <c r="B129" s="10"/>
      <c r="C129" s="32" t="s">
        <v>70</v>
      </c>
      <c r="D129" s="10"/>
      <c r="E129" s="21" t="s">
        <v>180</v>
      </c>
      <c r="F129" s="10"/>
      <c r="G129" s="10"/>
      <c r="H129" s="10"/>
      <c r="I129" s="33">
        <f>0+Q129</f>
        <v>0</v>
      </c>
      <c r="J129" s="10"/>
      <c r="O129">
        <f>0+R129</f>
        <v>0</v>
      </c>
      <c r="Q129">
        <f>0+I130+I134+I138+I142+I146+I150+I154+I158+I162+I166+I170+I174</f>
        <v>0</v>
      </c>
      <c r="R129">
        <f>0+O130+O134+O138+O142+O146+O150+O154+O158+O162+O166+O170+O174</f>
        <v>0</v>
      </c>
    </row>
    <row r="130" spans="1:18" ht="25.5" x14ac:dyDescent="0.2">
      <c r="A130" s="18" t="s">
        <v>41</v>
      </c>
      <c r="B130" s="23" t="s">
        <v>181</v>
      </c>
      <c r="C130" s="23" t="s">
        <v>182</v>
      </c>
      <c r="D130" s="18" t="s">
        <v>43</v>
      </c>
      <c r="E130" s="24" t="s">
        <v>183</v>
      </c>
      <c r="F130" s="25" t="s">
        <v>98</v>
      </c>
      <c r="G130" s="26">
        <v>23.053000000000001</v>
      </c>
      <c r="H130" s="27">
        <v>0</v>
      </c>
      <c r="I130" s="27">
        <f>ROUND(ROUND(H130,2)*ROUND(G130,3),2)</f>
        <v>0</v>
      </c>
      <c r="J130" s="25" t="s">
        <v>46</v>
      </c>
      <c r="O130">
        <f>(I130*21)/100</f>
        <v>0</v>
      </c>
      <c r="P130" t="s">
        <v>17</v>
      </c>
    </row>
    <row r="131" spans="1:18" x14ac:dyDescent="0.2">
      <c r="A131" s="28" t="s">
        <v>47</v>
      </c>
      <c r="E131" s="29" t="s">
        <v>43</v>
      </c>
    </row>
    <row r="132" spans="1:18" ht="63.75" x14ac:dyDescent="0.2">
      <c r="A132" s="30" t="s">
        <v>48</v>
      </c>
      <c r="E132" s="31" t="s">
        <v>184</v>
      </c>
    </row>
    <row r="133" spans="1:18" ht="191.25" x14ac:dyDescent="0.2">
      <c r="A133" t="s">
        <v>50</v>
      </c>
      <c r="E133" s="29" t="s">
        <v>185</v>
      </c>
    </row>
    <row r="134" spans="1:18" x14ac:dyDescent="0.2">
      <c r="A134" s="18" t="s">
        <v>41</v>
      </c>
      <c r="B134" s="23" t="s">
        <v>186</v>
      </c>
      <c r="C134" s="23" t="s">
        <v>187</v>
      </c>
      <c r="D134" s="18" t="s">
        <v>43</v>
      </c>
      <c r="E134" s="24" t="s">
        <v>188</v>
      </c>
      <c r="F134" s="25" t="s">
        <v>98</v>
      </c>
      <c r="G134" s="26">
        <v>8.94</v>
      </c>
      <c r="H134" s="27">
        <v>0</v>
      </c>
      <c r="I134" s="27">
        <f>ROUND(ROUND(H134,2)*ROUND(G134,3),2)</f>
        <v>0</v>
      </c>
      <c r="J134" s="25" t="s">
        <v>46</v>
      </c>
      <c r="O134">
        <f>(I134*21)/100</f>
        <v>0</v>
      </c>
      <c r="P134" t="s">
        <v>17</v>
      </c>
    </row>
    <row r="135" spans="1:18" x14ac:dyDescent="0.2">
      <c r="A135" s="28" t="s">
        <v>47</v>
      </c>
      <c r="E135" s="29" t="s">
        <v>43</v>
      </c>
    </row>
    <row r="136" spans="1:18" ht="38.25" x14ac:dyDescent="0.2">
      <c r="A136" s="30" t="s">
        <v>48</v>
      </c>
      <c r="E136" s="31" t="s">
        <v>189</v>
      </c>
    </row>
    <row r="137" spans="1:18" ht="191.25" x14ac:dyDescent="0.2">
      <c r="A137" t="s">
        <v>50</v>
      </c>
      <c r="E137" s="29" t="s">
        <v>185</v>
      </c>
    </row>
    <row r="138" spans="1:18" x14ac:dyDescent="0.2">
      <c r="A138" s="18" t="s">
        <v>41</v>
      </c>
      <c r="B138" s="23" t="s">
        <v>190</v>
      </c>
      <c r="C138" s="23" t="s">
        <v>191</v>
      </c>
      <c r="D138" s="18" t="s">
        <v>43</v>
      </c>
      <c r="E138" s="24" t="s">
        <v>192</v>
      </c>
      <c r="F138" s="25" t="s">
        <v>193</v>
      </c>
      <c r="G138" s="26">
        <v>14.56</v>
      </c>
      <c r="H138" s="27">
        <v>0</v>
      </c>
      <c r="I138" s="27">
        <f>ROUND(ROUND(H138,2)*ROUND(G138,3),2)</f>
        <v>0</v>
      </c>
      <c r="J138" s="25" t="s">
        <v>46</v>
      </c>
      <c r="O138">
        <f>(I138*21)/100</f>
        <v>0</v>
      </c>
      <c r="P138" t="s">
        <v>17</v>
      </c>
    </row>
    <row r="139" spans="1:18" x14ac:dyDescent="0.2">
      <c r="A139" s="28" t="s">
        <v>47</v>
      </c>
      <c r="E139" s="29" t="s">
        <v>43</v>
      </c>
    </row>
    <row r="140" spans="1:18" ht="38.25" x14ac:dyDescent="0.2">
      <c r="A140" s="30" t="s">
        <v>48</v>
      </c>
      <c r="E140" s="31" t="s">
        <v>194</v>
      </c>
    </row>
    <row r="141" spans="1:18" ht="102" x14ac:dyDescent="0.2">
      <c r="A141" t="s">
        <v>50</v>
      </c>
      <c r="E141" s="29" t="s">
        <v>195</v>
      </c>
    </row>
    <row r="142" spans="1:18" x14ac:dyDescent="0.2">
      <c r="A142" s="18" t="s">
        <v>41</v>
      </c>
      <c r="B142" s="23" t="s">
        <v>196</v>
      </c>
      <c r="C142" s="23" t="s">
        <v>197</v>
      </c>
      <c r="D142" s="18" t="s">
        <v>43</v>
      </c>
      <c r="E142" s="24" t="s">
        <v>198</v>
      </c>
      <c r="F142" s="25" t="s">
        <v>45</v>
      </c>
      <c r="G142" s="26">
        <v>1</v>
      </c>
      <c r="H142" s="27">
        <v>0</v>
      </c>
      <c r="I142" s="27">
        <f>ROUND(ROUND(H142,2)*ROUND(G142,3),2)</f>
        <v>0</v>
      </c>
      <c r="J142" s="25" t="s">
        <v>46</v>
      </c>
      <c r="O142">
        <f>(I142*21)/100</f>
        <v>0</v>
      </c>
      <c r="P142" t="s">
        <v>17</v>
      </c>
    </row>
    <row r="143" spans="1:18" x14ac:dyDescent="0.2">
      <c r="A143" s="28" t="s">
        <v>47</v>
      </c>
      <c r="E143" s="29" t="s">
        <v>43</v>
      </c>
    </row>
    <row r="144" spans="1:18" x14ac:dyDescent="0.2">
      <c r="A144" s="30" t="s">
        <v>48</v>
      </c>
      <c r="E144" s="31" t="s">
        <v>49</v>
      </c>
    </row>
    <row r="145" spans="1:16" ht="76.5" x14ac:dyDescent="0.2">
      <c r="A145" t="s">
        <v>50</v>
      </c>
      <c r="E145" s="29" t="s">
        <v>199</v>
      </c>
    </row>
    <row r="146" spans="1:16" x14ac:dyDescent="0.2">
      <c r="A146" s="18" t="s">
        <v>41</v>
      </c>
      <c r="B146" s="23" t="s">
        <v>200</v>
      </c>
      <c r="C146" s="23" t="s">
        <v>201</v>
      </c>
      <c r="D146" s="18" t="s">
        <v>43</v>
      </c>
      <c r="E146" s="24" t="s">
        <v>202</v>
      </c>
      <c r="F146" s="25" t="s">
        <v>45</v>
      </c>
      <c r="G146" s="26">
        <v>1</v>
      </c>
      <c r="H146" s="27">
        <v>0</v>
      </c>
      <c r="I146" s="27">
        <f>ROUND(ROUND(H146,2)*ROUND(G146,3),2)</f>
        <v>0</v>
      </c>
      <c r="J146" s="25" t="s">
        <v>46</v>
      </c>
      <c r="O146">
        <f>(I146*21)/100</f>
        <v>0</v>
      </c>
      <c r="P146" t="s">
        <v>17</v>
      </c>
    </row>
    <row r="147" spans="1:16" x14ac:dyDescent="0.2">
      <c r="A147" s="28" t="s">
        <v>47</v>
      </c>
      <c r="E147" s="29" t="s">
        <v>43</v>
      </c>
    </row>
    <row r="148" spans="1:16" x14ac:dyDescent="0.2">
      <c r="A148" s="30" t="s">
        <v>48</v>
      </c>
      <c r="E148" s="31" t="s">
        <v>49</v>
      </c>
    </row>
    <row r="149" spans="1:16" ht="76.5" x14ac:dyDescent="0.2">
      <c r="A149" t="s">
        <v>50</v>
      </c>
      <c r="E149" s="29" t="s">
        <v>203</v>
      </c>
    </row>
    <row r="150" spans="1:16" ht="25.5" x14ac:dyDescent="0.2">
      <c r="A150" s="18" t="s">
        <v>41</v>
      </c>
      <c r="B150" s="23" t="s">
        <v>204</v>
      </c>
      <c r="C150" s="23" t="s">
        <v>205</v>
      </c>
      <c r="D150" s="18" t="s">
        <v>23</v>
      </c>
      <c r="E150" s="24" t="s">
        <v>206</v>
      </c>
      <c r="F150" s="25" t="s">
        <v>45</v>
      </c>
      <c r="G150" s="26">
        <v>1</v>
      </c>
      <c r="H150" s="27">
        <v>0</v>
      </c>
      <c r="I150" s="27">
        <f>ROUND(ROUND(H150,2)*ROUND(G150,3),2)</f>
        <v>0</v>
      </c>
      <c r="J150" s="25" t="s">
        <v>46</v>
      </c>
      <c r="O150">
        <f>(I150*21)/100</f>
        <v>0</v>
      </c>
      <c r="P150" t="s">
        <v>17</v>
      </c>
    </row>
    <row r="151" spans="1:16" x14ac:dyDescent="0.2">
      <c r="A151" s="28" t="s">
        <v>47</v>
      </c>
      <c r="E151" s="29" t="s">
        <v>43</v>
      </c>
    </row>
    <row r="152" spans="1:16" ht="38.25" x14ac:dyDescent="0.2">
      <c r="A152" s="30" t="s">
        <v>48</v>
      </c>
      <c r="E152" s="31" t="s">
        <v>207</v>
      </c>
    </row>
    <row r="153" spans="1:16" ht="114.75" x14ac:dyDescent="0.2">
      <c r="A153" t="s">
        <v>50</v>
      </c>
      <c r="E153" s="29" t="s">
        <v>208</v>
      </c>
    </row>
    <row r="154" spans="1:16" x14ac:dyDescent="0.2">
      <c r="A154" s="18" t="s">
        <v>41</v>
      </c>
      <c r="B154" s="23" t="s">
        <v>209</v>
      </c>
      <c r="C154" s="23" t="s">
        <v>210</v>
      </c>
      <c r="D154" s="18" t="s">
        <v>43</v>
      </c>
      <c r="E154" s="24" t="s">
        <v>211</v>
      </c>
      <c r="F154" s="25" t="s">
        <v>45</v>
      </c>
      <c r="G154" s="26">
        <v>1</v>
      </c>
      <c r="H154" s="27">
        <v>0</v>
      </c>
      <c r="I154" s="27">
        <f>ROUND(ROUND(H154,2)*ROUND(G154,3),2)</f>
        <v>0</v>
      </c>
      <c r="J154" s="25" t="s">
        <v>46</v>
      </c>
      <c r="O154">
        <f>(I154*21)/100</f>
        <v>0</v>
      </c>
      <c r="P154" t="s">
        <v>17</v>
      </c>
    </row>
    <row r="155" spans="1:16" x14ac:dyDescent="0.2">
      <c r="A155" s="28" t="s">
        <v>47</v>
      </c>
      <c r="E155" s="29" t="s">
        <v>43</v>
      </c>
    </row>
    <row r="156" spans="1:16" ht="38.25" x14ac:dyDescent="0.2">
      <c r="A156" s="30" t="s">
        <v>48</v>
      </c>
      <c r="E156" s="31" t="s">
        <v>207</v>
      </c>
    </row>
    <row r="157" spans="1:16" ht="165.75" x14ac:dyDescent="0.2">
      <c r="A157" t="s">
        <v>50</v>
      </c>
      <c r="E157" s="29" t="s">
        <v>212</v>
      </c>
    </row>
    <row r="158" spans="1:16" x14ac:dyDescent="0.2">
      <c r="A158" s="18" t="s">
        <v>41</v>
      </c>
      <c r="B158" s="23" t="s">
        <v>213</v>
      </c>
      <c r="C158" s="23" t="s">
        <v>214</v>
      </c>
      <c r="D158" s="18" t="s">
        <v>43</v>
      </c>
      <c r="E158" s="24" t="s">
        <v>215</v>
      </c>
      <c r="F158" s="25" t="s">
        <v>45</v>
      </c>
      <c r="G158" s="26">
        <v>1</v>
      </c>
      <c r="H158" s="27">
        <v>0</v>
      </c>
      <c r="I158" s="27">
        <f>ROUND(ROUND(H158,2)*ROUND(G158,3),2)</f>
        <v>0</v>
      </c>
      <c r="J158" s="25" t="s">
        <v>46</v>
      </c>
      <c r="O158">
        <f>(I158*21)/100</f>
        <v>0</v>
      </c>
      <c r="P158" t="s">
        <v>17</v>
      </c>
    </row>
    <row r="159" spans="1:16" x14ac:dyDescent="0.2">
      <c r="A159" s="28" t="s">
        <v>47</v>
      </c>
      <c r="E159" s="29" t="s">
        <v>43</v>
      </c>
    </row>
    <row r="160" spans="1:16" ht="51" x14ac:dyDescent="0.2">
      <c r="A160" s="30" t="s">
        <v>48</v>
      </c>
      <c r="E160" s="31" t="s">
        <v>216</v>
      </c>
    </row>
    <row r="161" spans="1:16" ht="153" x14ac:dyDescent="0.2">
      <c r="A161" t="s">
        <v>50</v>
      </c>
      <c r="E161" s="29" t="s">
        <v>217</v>
      </c>
    </row>
    <row r="162" spans="1:16" ht="25.5" x14ac:dyDescent="0.2">
      <c r="A162" s="18" t="s">
        <v>41</v>
      </c>
      <c r="B162" s="23" t="s">
        <v>218</v>
      </c>
      <c r="C162" s="23" t="s">
        <v>219</v>
      </c>
      <c r="D162" s="18" t="s">
        <v>43</v>
      </c>
      <c r="E162" s="24" t="s">
        <v>220</v>
      </c>
      <c r="F162" s="25" t="s">
        <v>55</v>
      </c>
      <c r="G162" s="26">
        <v>1</v>
      </c>
      <c r="H162" s="27">
        <v>0</v>
      </c>
      <c r="I162" s="27">
        <f>ROUND(ROUND(H162,2)*ROUND(G162,3),2)</f>
        <v>0</v>
      </c>
      <c r="J162" s="25" t="s">
        <v>123</v>
      </c>
      <c r="O162">
        <f>(I162*21)/100</f>
        <v>0</v>
      </c>
      <c r="P162" t="s">
        <v>17</v>
      </c>
    </row>
    <row r="163" spans="1:16" x14ac:dyDescent="0.2">
      <c r="A163" s="28" t="s">
        <v>47</v>
      </c>
      <c r="E163" s="29" t="s">
        <v>43</v>
      </c>
    </row>
    <row r="164" spans="1:16" x14ac:dyDescent="0.2">
      <c r="A164" s="30" t="s">
        <v>48</v>
      </c>
      <c r="E164" s="31" t="s">
        <v>49</v>
      </c>
    </row>
    <row r="165" spans="1:16" ht="76.5" x14ac:dyDescent="0.2">
      <c r="A165" t="s">
        <v>50</v>
      </c>
      <c r="E165" s="29" t="s">
        <v>221</v>
      </c>
    </row>
    <row r="166" spans="1:16" ht="25.5" x14ac:dyDescent="0.2">
      <c r="A166" s="18" t="s">
        <v>41</v>
      </c>
      <c r="B166" s="23" t="s">
        <v>222</v>
      </c>
      <c r="C166" s="23" t="s">
        <v>223</v>
      </c>
      <c r="D166" s="18" t="s">
        <v>43</v>
      </c>
      <c r="E166" s="24" t="s">
        <v>224</v>
      </c>
      <c r="F166" s="25" t="s">
        <v>98</v>
      </c>
      <c r="G166" s="26">
        <v>8.94</v>
      </c>
      <c r="H166" s="27">
        <v>0</v>
      </c>
      <c r="I166" s="27">
        <f>ROUND(ROUND(H166,2)*ROUND(G166,3),2)</f>
        <v>0</v>
      </c>
      <c r="J166" s="25" t="s">
        <v>123</v>
      </c>
      <c r="O166">
        <f>(I166*21)/100</f>
        <v>0</v>
      </c>
      <c r="P166" t="s">
        <v>17</v>
      </c>
    </row>
    <row r="167" spans="1:16" x14ac:dyDescent="0.2">
      <c r="A167" s="28" t="s">
        <v>47</v>
      </c>
      <c r="E167" s="29" t="s">
        <v>43</v>
      </c>
    </row>
    <row r="168" spans="1:16" ht="38.25" x14ac:dyDescent="0.2">
      <c r="A168" s="30" t="s">
        <v>48</v>
      </c>
      <c r="E168" s="31" t="s">
        <v>189</v>
      </c>
    </row>
    <row r="169" spans="1:16" ht="89.25" x14ac:dyDescent="0.2">
      <c r="A169" t="s">
        <v>50</v>
      </c>
      <c r="E169" s="29" t="s">
        <v>225</v>
      </c>
    </row>
    <row r="170" spans="1:16" x14ac:dyDescent="0.2">
      <c r="A170" s="18" t="s">
        <v>41</v>
      </c>
      <c r="B170" s="23" t="s">
        <v>226</v>
      </c>
      <c r="C170" s="23" t="s">
        <v>227</v>
      </c>
      <c r="D170" s="18" t="s">
        <v>43</v>
      </c>
      <c r="E170" s="24" t="s">
        <v>228</v>
      </c>
      <c r="F170" s="25" t="s">
        <v>55</v>
      </c>
      <c r="G170" s="26">
        <v>1</v>
      </c>
      <c r="H170" s="27">
        <v>0</v>
      </c>
      <c r="I170" s="27">
        <f>ROUND(ROUND(H170,2)*ROUND(G170,3),2)</f>
        <v>0</v>
      </c>
      <c r="J170" s="25" t="s">
        <v>123</v>
      </c>
      <c r="O170">
        <f>(I170*21)/100</f>
        <v>0</v>
      </c>
      <c r="P170" t="s">
        <v>17</v>
      </c>
    </row>
    <row r="171" spans="1:16" x14ac:dyDescent="0.2">
      <c r="A171" s="28" t="s">
        <v>47</v>
      </c>
      <c r="E171" s="29" t="s">
        <v>43</v>
      </c>
    </row>
    <row r="172" spans="1:16" x14ac:dyDescent="0.2">
      <c r="A172" s="30" t="s">
        <v>48</v>
      </c>
      <c r="E172" s="31" t="s">
        <v>49</v>
      </c>
    </row>
    <row r="173" spans="1:16" ht="51" x14ac:dyDescent="0.2">
      <c r="A173" t="s">
        <v>50</v>
      </c>
      <c r="E173" s="29" t="s">
        <v>229</v>
      </c>
    </row>
    <row r="174" spans="1:16" ht="25.5" x14ac:dyDescent="0.2">
      <c r="A174" s="18" t="s">
        <v>41</v>
      </c>
      <c r="B174" s="23" t="s">
        <v>230</v>
      </c>
      <c r="C174" s="23" t="s">
        <v>231</v>
      </c>
      <c r="D174" s="18" t="s">
        <v>43</v>
      </c>
      <c r="E174" s="24" t="s">
        <v>232</v>
      </c>
      <c r="F174" s="25" t="s">
        <v>98</v>
      </c>
      <c r="G174" s="26">
        <v>4.2300000000000004</v>
      </c>
      <c r="H174" s="27">
        <v>0</v>
      </c>
      <c r="I174" s="27">
        <f>ROUND(ROUND(H174,2)*ROUND(G174,3),2)</f>
        <v>0</v>
      </c>
      <c r="J174" s="25" t="s">
        <v>123</v>
      </c>
      <c r="O174">
        <f>(I174*21)/100</f>
        <v>0</v>
      </c>
      <c r="P174" t="s">
        <v>17</v>
      </c>
    </row>
    <row r="175" spans="1:16" x14ac:dyDescent="0.2">
      <c r="A175" s="28" t="s">
        <v>47</v>
      </c>
      <c r="E175" s="29" t="s">
        <v>43</v>
      </c>
    </row>
    <row r="176" spans="1:16" ht="38.25" x14ac:dyDescent="0.2">
      <c r="A176" s="30" t="s">
        <v>48</v>
      </c>
      <c r="E176" s="31" t="s">
        <v>233</v>
      </c>
    </row>
    <row r="177" spans="1:18" ht="102" x14ac:dyDescent="0.2">
      <c r="A177" t="s">
        <v>50</v>
      </c>
      <c r="E177" s="29" t="s">
        <v>234</v>
      </c>
    </row>
    <row r="178" spans="1:18" ht="12.75" customHeight="1" x14ac:dyDescent="0.2">
      <c r="A178" s="10" t="s">
        <v>39</v>
      </c>
      <c r="B178" s="10"/>
      <c r="C178" s="32" t="s">
        <v>75</v>
      </c>
      <c r="D178" s="10"/>
      <c r="E178" s="21" t="s">
        <v>235</v>
      </c>
      <c r="F178" s="10"/>
      <c r="G178" s="10"/>
      <c r="H178" s="10"/>
      <c r="I178" s="33">
        <f>0+Q178</f>
        <v>0</v>
      </c>
      <c r="J178" s="10"/>
      <c r="O178">
        <f>0+R178</f>
        <v>0</v>
      </c>
      <c r="Q178">
        <f>0+I179+I183+I187</f>
        <v>0</v>
      </c>
      <c r="R178">
        <f>0+O179+O183+O187</f>
        <v>0</v>
      </c>
    </row>
    <row r="179" spans="1:18" x14ac:dyDescent="0.2">
      <c r="A179" s="18" t="s">
        <v>41</v>
      </c>
      <c r="B179" s="23" t="s">
        <v>236</v>
      </c>
      <c r="C179" s="23" t="s">
        <v>237</v>
      </c>
      <c r="D179" s="18" t="s">
        <v>43</v>
      </c>
      <c r="E179" s="24" t="s">
        <v>238</v>
      </c>
      <c r="F179" s="25" t="s">
        <v>193</v>
      </c>
      <c r="G179" s="26">
        <v>3.5</v>
      </c>
      <c r="H179" s="27">
        <v>0</v>
      </c>
      <c r="I179" s="27">
        <f>ROUND(ROUND(H179,2)*ROUND(G179,3),2)</f>
        <v>0</v>
      </c>
      <c r="J179" s="25" t="s">
        <v>46</v>
      </c>
      <c r="O179">
        <f>(I179*21)/100</f>
        <v>0</v>
      </c>
      <c r="P179" t="s">
        <v>17</v>
      </c>
    </row>
    <row r="180" spans="1:18" x14ac:dyDescent="0.2">
      <c r="A180" s="28" t="s">
        <v>47</v>
      </c>
      <c r="E180" s="29" t="s">
        <v>43</v>
      </c>
    </row>
    <row r="181" spans="1:18" ht="51" x14ac:dyDescent="0.2">
      <c r="A181" s="30" t="s">
        <v>48</v>
      </c>
      <c r="E181" s="31" t="s">
        <v>239</v>
      </c>
    </row>
    <row r="182" spans="1:18" ht="255" x14ac:dyDescent="0.2">
      <c r="A182" t="s">
        <v>50</v>
      </c>
      <c r="E182" s="29" t="s">
        <v>240</v>
      </c>
    </row>
    <row r="183" spans="1:18" x14ac:dyDescent="0.2">
      <c r="A183" s="18" t="s">
        <v>41</v>
      </c>
      <c r="B183" s="23" t="s">
        <v>241</v>
      </c>
      <c r="C183" s="23" t="s">
        <v>242</v>
      </c>
      <c r="D183" s="18" t="s">
        <v>43</v>
      </c>
      <c r="E183" s="24" t="s">
        <v>243</v>
      </c>
      <c r="F183" s="25" t="s">
        <v>193</v>
      </c>
      <c r="G183" s="26">
        <v>9.6</v>
      </c>
      <c r="H183" s="27">
        <v>0</v>
      </c>
      <c r="I183" s="27">
        <f>ROUND(ROUND(H183,2)*ROUND(G183,3),2)</f>
        <v>0</v>
      </c>
      <c r="J183" s="25" t="s">
        <v>46</v>
      </c>
      <c r="O183">
        <f>(I183*21)/100</f>
        <v>0</v>
      </c>
      <c r="P183" t="s">
        <v>17</v>
      </c>
    </row>
    <row r="184" spans="1:18" x14ac:dyDescent="0.2">
      <c r="A184" s="28" t="s">
        <v>47</v>
      </c>
      <c r="E184" s="29" t="s">
        <v>43</v>
      </c>
    </row>
    <row r="185" spans="1:18" ht="38.25" x14ac:dyDescent="0.2">
      <c r="A185" s="30" t="s">
        <v>48</v>
      </c>
      <c r="E185" s="31" t="s">
        <v>244</v>
      </c>
    </row>
    <row r="186" spans="1:18" ht="242.25" x14ac:dyDescent="0.2">
      <c r="A186" t="s">
        <v>50</v>
      </c>
      <c r="E186" s="29" t="s">
        <v>245</v>
      </c>
    </row>
    <row r="187" spans="1:18" x14ac:dyDescent="0.2">
      <c r="A187" s="18" t="s">
        <v>41</v>
      </c>
      <c r="B187" s="23" t="s">
        <v>246</v>
      </c>
      <c r="C187" s="23" t="s">
        <v>247</v>
      </c>
      <c r="D187" s="18" t="s">
        <v>43</v>
      </c>
      <c r="E187" s="24" t="s">
        <v>248</v>
      </c>
      <c r="F187" s="25" t="s">
        <v>193</v>
      </c>
      <c r="G187" s="26">
        <v>3.5</v>
      </c>
      <c r="H187" s="27">
        <v>0</v>
      </c>
      <c r="I187" s="27">
        <f>ROUND(ROUND(H187,2)*ROUND(G187,3),2)</f>
        <v>0</v>
      </c>
      <c r="J187" s="25" t="s">
        <v>46</v>
      </c>
      <c r="O187">
        <f>(I187*21)/100</f>
        <v>0</v>
      </c>
      <c r="P187" t="s">
        <v>17</v>
      </c>
    </row>
    <row r="188" spans="1:18" x14ac:dyDescent="0.2">
      <c r="A188" s="28" t="s">
        <v>47</v>
      </c>
      <c r="E188" s="29" t="s">
        <v>43</v>
      </c>
    </row>
    <row r="189" spans="1:18" ht="38.25" x14ac:dyDescent="0.2">
      <c r="A189" s="30" t="s">
        <v>48</v>
      </c>
      <c r="E189" s="31" t="s">
        <v>249</v>
      </c>
    </row>
    <row r="190" spans="1:18" ht="63.75" x14ac:dyDescent="0.2">
      <c r="A190" t="s">
        <v>50</v>
      </c>
      <c r="E190" s="29" t="s">
        <v>250</v>
      </c>
    </row>
    <row r="191" spans="1:18" ht="12.75" customHeight="1" x14ac:dyDescent="0.2">
      <c r="A191" s="10" t="s">
        <v>39</v>
      </c>
      <c r="B191" s="10"/>
      <c r="C191" s="32" t="s">
        <v>251</v>
      </c>
      <c r="D191" s="10"/>
      <c r="E191" s="21" t="s">
        <v>252</v>
      </c>
      <c r="F191" s="10"/>
      <c r="G191" s="10"/>
      <c r="H191" s="10"/>
      <c r="I191" s="33">
        <f>0+Q191</f>
        <v>0</v>
      </c>
      <c r="J191" s="10"/>
      <c r="O191">
        <f>0+R191</f>
        <v>0</v>
      </c>
      <c r="Q191">
        <f>0+I192+I196+I200+I204+I208+I212+I216</f>
        <v>0</v>
      </c>
      <c r="R191">
        <f>0+O192+O196+O200+O204+O208+O212+O216</f>
        <v>0</v>
      </c>
    </row>
    <row r="192" spans="1:18" ht="38.25" x14ac:dyDescent="0.2">
      <c r="A192" s="18" t="s">
        <v>41</v>
      </c>
      <c r="B192" s="23" t="s">
        <v>253</v>
      </c>
      <c r="C192" s="23" t="s">
        <v>254</v>
      </c>
      <c r="D192" s="18" t="s">
        <v>255</v>
      </c>
      <c r="E192" s="24" t="s">
        <v>256</v>
      </c>
      <c r="F192" s="25" t="s">
        <v>149</v>
      </c>
      <c r="G192" s="26">
        <v>27.5</v>
      </c>
      <c r="H192" s="27">
        <v>0</v>
      </c>
      <c r="I192" s="27">
        <f>ROUND(ROUND(H192,2)*ROUND(G192,3),2)</f>
        <v>0</v>
      </c>
      <c r="J192" s="25" t="s">
        <v>123</v>
      </c>
      <c r="O192">
        <f>(I192*21)/100</f>
        <v>0</v>
      </c>
      <c r="P192" t="s">
        <v>17</v>
      </c>
    </row>
    <row r="193" spans="1:16" x14ac:dyDescent="0.2">
      <c r="A193" s="28" t="s">
        <v>47</v>
      </c>
      <c r="E193" s="35" t="s">
        <v>290</v>
      </c>
    </row>
    <row r="194" spans="1:16" ht="140.25" x14ac:dyDescent="0.2">
      <c r="A194" s="30" t="s">
        <v>48</v>
      </c>
      <c r="E194" s="31" t="s">
        <v>257</v>
      </c>
    </row>
    <row r="195" spans="1:16" ht="89.25" x14ac:dyDescent="0.2">
      <c r="A195" t="s">
        <v>50</v>
      </c>
      <c r="E195" s="29" t="s">
        <v>258</v>
      </c>
    </row>
    <row r="196" spans="1:16" ht="38.25" x14ac:dyDescent="0.2">
      <c r="A196" s="18" t="s">
        <v>41</v>
      </c>
      <c r="B196" s="23" t="s">
        <v>259</v>
      </c>
      <c r="C196" s="23" t="s">
        <v>260</v>
      </c>
      <c r="D196" s="18" t="s">
        <v>261</v>
      </c>
      <c r="E196" s="24" t="s">
        <v>262</v>
      </c>
      <c r="F196" s="25" t="s">
        <v>149</v>
      </c>
      <c r="G196" s="26">
        <v>3.56</v>
      </c>
      <c r="H196" s="27">
        <v>0</v>
      </c>
      <c r="I196" s="27">
        <f>ROUND(ROUND(H196,2)*ROUND(G196,3),2)</f>
        <v>0</v>
      </c>
      <c r="J196" s="25" t="s">
        <v>123</v>
      </c>
      <c r="O196">
        <f>(I196*21)/100</f>
        <v>0</v>
      </c>
      <c r="P196" t="s">
        <v>17</v>
      </c>
    </row>
    <row r="197" spans="1:16" x14ac:dyDescent="0.2">
      <c r="A197" s="28" t="s">
        <v>47</v>
      </c>
      <c r="E197" s="35" t="s">
        <v>290</v>
      </c>
    </row>
    <row r="198" spans="1:16" ht="63.75" x14ac:dyDescent="0.2">
      <c r="A198" s="30" t="s">
        <v>48</v>
      </c>
      <c r="E198" s="31" t="s">
        <v>263</v>
      </c>
    </row>
    <row r="199" spans="1:16" ht="102" x14ac:dyDescent="0.2">
      <c r="A199" t="s">
        <v>50</v>
      </c>
      <c r="E199" s="29" t="s">
        <v>264</v>
      </c>
    </row>
    <row r="200" spans="1:16" ht="38.25" x14ac:dyDescent="0.2">
      <c r="A200" s="18" t="s">
        <v>41</v>
      </c>
      <c r="B200" s="23" t="s">
        <v>265</v>
      </c>
      <c r="C200" s="23" t="s">
        <v>266</v>
      </c>
      <c r="D200" s="18" t="s">
        <v>267</v>
      </c>
      <c r="E200" s="24" t="s">
        <v>268</v>
      </c>
      <c r="F200" s="25" t="s">
        <v>149</v>
      </c>
      <c r="G200" s="26">
        <v>0.2</v>
      </c>
      <c r="H200" s="27">
        <v>0</v>
      </c>
      <c r="I200" s="27">
        <f>ROUND(ROUND(H200,2)*ROUND(G200,3),2)</f>
        <v>0</v>
      </c>
      <c r="J200" s="25" t="s">
        <v>123</v>
      </c>
      <c r="O200">
        <f>(I200*21)/100</f>
        <v>0</v>
      </c>
      <c r="P200" t="s">
        <v>17</v>
      </c>
    </row>
    <row r="201" spans="1:16" x14ac:dyDescent="0.2">
      <c r="A201" s="28" t="s">
        <v>47</v>
      </c>
      <c r="E201" s="35" t="s">
        <v>290</v>
      </c>
    </row>
    <row r="202" spans="1:16" x14ac:dyDescent="0.2">
      <c r="A202" s="30" t="s">
        <v>48</v>
      </c>
      <c r="E202" s="31" t="s">
        <v>269</v>
      </c>
    </row>
    <row r="203" spans="1:16" ht="89.25" x14ac:dyDescent="0.2">
      <c r="A203" t="s">
        <v>50</v>
      </c>
      <c r="E203" s="29" t="s">
        <v>258</v>
      </c>
    </row>
    <row r="204" spans="1:16" ht="38.25" x14ac:dyDescent="0.2">
      <c r="A204" s="18" t="s">
        <v>41</v>
      </c>
      <c r="B204" s="23" t="s">
        <v>270</v>
      </c>
      <c r="C204" s="23" t="s">
        <v>271</v>
      </c>
      <c r="D204" s="18" t="s">
        <v>272</v>
      </c>
      <c r="E204" s="24" t="s">
        <v>273</v>
      </c>
      <c r="F204" s="25" t="s">
        <v>149</v>
      </c>
      <c r="G204" s="26">
        <v>0.3</v>
      </c>
      <c r="H204" s="27">
        <v>0</v>
      </c>
      <c r="I204" s="27">
        <f>ROUND(ROUND(H204,2)*ROUND(G204,3),2)</f>
        <v>0</v>
      </c>
      <c r="J204" s="25" t="s">
        <v>123</v>
      </c>
      <c r="O204">
        <f>(I204*21)/100</f>
        <v>0</v>
      </c>
      <c r="P204" t="s">
        <v>17</v>
      </c>
    </row>
    <row r="205" spans="1:16" x14ac:dyDescent="0.2">
      <c r="A205" s="28" t="s">
        <v>47</v>
      </c>
      <c r="E205" s="35" t="s">
        <v>290</v>
      </c>
    </row>
    <row r="206" spans="1:16" ht="25.5" x14ac:dyDescent="0.2">
      <c r="A206" s="30" t="s">
        <v>48</v>
      </c>
      <c r="E206" s="31" t="s">
        <v>274</v>
      </c>
    </row>
    <row r="207" spans="1:16" ht="89.25" x14ac:dyDescent="0.2">
      <c r="A207" t="s">
        <v>50</v>
      </c>
      <c r="E207" s="29" t="s">
        <v>258</v>
      </c>
    </row>
    <row r="208" spans="1:16" ht="25.5" x14ac:dyDescent="0.2">
      <c r="A208" s="18" t="s">
        <v>41</v>
      </c>
      <c r="B208" s="23" t="s">
        <v>275</v>
      </c>
      <c r="C208" s="23" t="s">
        <v>276</v>
      </c>
      <c r="D208" s="18" t="s">
        <v>277</v>
      </c>
      <c r="E208" s="24" t="s">
        <v>278</v>
      </c>
      <c r="F208" s="25" t="s">
        <v>149</v>
      </c>
      <c r="G208" s="26">
        <v>0.5</v>
      </c>
      <c r="H208" s="27">
        <v>0</v>
      </c>
      <c r="I208" s="27">
        <f>ROUND(ROUND(H208,2)*ROUND(G208,3),2)</f>
        <v>0</v>
      </c>
      <c r="J208" s="25" t="s">
        <v>123</v>
      </c>
      <c r="O208">
        <f>(I208*21)/100</f>
        <v>0</v>
      </c>
      <c r="P208" t="s">
        <v>17</v>
      </c>
    </row>
    <row r="209" spans="1:16" x14ac:dyDescent="0.2">
      <c r="A209" s="28" t="s">
        <v>47</v>
      </c>
      <c r="E209" s="35" t="s">
        <v>290</v>
      </c>
    </row>
    <row r="210" spans="1:16" ht="25.5" x14ac:dyDescent="0.2">
      <c r="A210" s="30" t="s">
        <v>48</v>
      </c>
      <c r="E210" s="31" t="s">
        <v>279</v>
      </c>
    </row>
    <row r="211" spans="1:16" x14ac:dyDescent="0.2">
      <c r="A211" t="s">
        <v>50</v>
      </c>
      <c r="E211" s="29" t="s">
        <v>43</v>
      </c>
    </row>
    <row r="212" spans="1:16" ht="25.5" x14ac:dyDescent="0.2">
      <c r="A212" s="18" t="s">
        <v>41</v>
      </c>
      <c r="B212" s="23" t="s">
        <v>280</v>
      </c>
      <c r="C212" s="23" t="s">
        <v>281</v>
      </c>
      <c r="D212" s="18" t="s">
        <v>282</v>
      </c>
      <c r="E212" s="24" t="s">
        <v>283</v>
      </c>
      <c r="F212" s="25" t="s">
        <v>149</v>
      </c>
      <c r="G212" s="26">
        <v>0.1</v>
      </c>
      <c r="H212" s="27">
        <v>0</v>
      </c>
      <c r="I212" s="27">
        <f>ROUND(ROUND(H212,2)*ROUND(G212,3),2)</f>
        <v>0</v>
      </c>
      <c r="J212" s="25" t="s">
        <v>123</v>
      </c>
      <c r="O212">
        <f>(I212*21)/100</f>
        <v>0</v>
      </c>
      <c r="P212" t="s">
        <v>17</v>
      </c>
    </row>
    <row r="213" spans="1:16" x14ac:dyDescent="0.2">
      <c r="A213" s="28" t="s">
        <v>47</v>
      </c>
      <c r="E213" s="35" t="s">
        <v>290</v>
      </c>
    </row>
    <row r="214" spans="1:16" x14ac:dyDescent="0.2">
      <c r="A214" s="30" t="s">
        <v>48</v>
      </c>
      <c r="E214" s="31" t="s">
        <v>284</v>
      </c>
    </row>
    <row r="215" spans="1:16" ht="89.25" x14ac:dyDescent="0.2">
      <c r="A215" t="s">
        <v>50</v>
      </c>
      <c r="E215" s="29" t="s">
        <v>258</v>
      </c>
    </row>
    <row r="216" spans="1:16" ht="25.5" x14ac:dyDescent="0.2">
      <c r="A216" s="18" t="s">
        <v>41</v>
      </c>
      <c r="B216" s="23" t="s">
        <v>285</v>
      </c>
      <c r="C216" s="23" t="s">
        <v>286</v>
      </c>
      <c r="D216" s="18" t="s">
        <v>287</v>
      </c>
      <c r="E216" s="24" t="s">
        <v>288</v>
      </c>
      <c r="F216" s="25" t="s">
        <v>149</v>
      </c>
      <c r="G216" s="26">
        <v>0.12</v>
      </c>
      <c r="H216" s="27">
        <v>0</v>
      </c>
      <c r="I216" s="27">
        <f>ROUND(ROUND(H216,2)*ROUND(G216,3),2)</f>
        <v>0</v>
      </c>
      <c r="J216" s="25" t="s">
        <v>123</v>
      </c>
      <c r="O216">
        <f>(I216*21)/100</f>
        <v>0</v>
      </c>
      <c r="P216" t="s">
        <v>17</v>
      </c>
    </row>
    <row r="217" spans="1:16" x14ac:dyDescent="0.2">
      <c r="A217" s="28" t="s">
        <v>47</v>
      </c>
      <c r="E217" s="35" t="s">
        <v>290</v>
      </c>
    </row>
    <row r="218" spans="1:16" x14ac:dyDescent="0.2">
      <c r="A218" s="30" t="s">
        <v>48</v>
      </c>
      <c r="E218" s="31" t="s">
        <v>289</v>
      </c>
    </row>
    <row r="219" spans="1:16" ht="89.25" x14ac:dyDescent="0.2">
      <c r="A219" t="s">
        <v>50</v>
      </c>
      <c r="E219" s="29" t="s">
        <v>258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conditionalFormatting sqref="E193">
    <cfRule type="expression" dxfId="6" priority="7">
      <formula>IF(E193="popis položky","Vyznačit",IF(E193="","Vyznačit",""))="Vyznačit"</formula>
    </cfRule>
  </conditionalFormatting>
  <conditionalFormatting sqref="E197">
    <cfRule type="expression" dxfId="5" priority="6">
      <formula>IF(E197="popis položky","Vyznačit",IF(E197="","Vyznačit",""))="Vyznačit"</formula>
    </cfRule>
  </conditionalFormatting>
  <conditionalFormatting sqref="E201">
    <cfRule type="expression" dxfId="4" priority="5">
      <formula>IF(E201="popis položky","Vyznačit",IF(E201="","Vyznačit",""))="Vyznačit"</formula>
    </cfRule>
  </conditionalFormatting>
  <conditionalFormatting sqref="E205">
    <cfRule type="expression" dxfId="3" priority="4">
      <formula>IF(E205="popis položky","Vyznačit",IF(E205="","Vyznačit",""))="Vyznačit"</formula>
    </cfRule>
  </conditionalFormatting>
  <conditionalFormatting sqref="E209">
    <cfRule type="expression" dxfId="2" priority="3">
      <formula>IF(E209="popis položky","Vyznačit",IF(E209="","Vyznačit",""))="Vyznačit"</formula>
    </cfRule>
  </conditionalFormatting>
  <conditionalFormatting sqref="E213">
    <cfRule type="expression" dxfId="1" priority="2">
      <formula>IF(E213="popis položky","Vyznačit",IF(E213="","Vyznačit",""))="Vyznačit"</formula>
    </cfRule>
  </conditionalFormatting>
  <conditionalFormatting sqref="E217">
    <cfRule type="expression" dxfId="0" priority="1">
      <formula>IF(E217="popis položky","Vyznačit",IF(E217="","Vyznačit",""))="Vyznačit"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D.2.2_SO 01-72-01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Hanová Michaela, Ing.</cp:lastModifiedBy>
  <dcterms:modified xsi:type="dcterms:W3CDTF">2023-02-10T08:24:42Z</dcterms:modified>
  <cp:category/>
  <cp:contentStatus/>
</cp:coreProperties>
</file>